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/>
  <mc:AlternateContent xmlns:mc="http://schemas.openxmlformats.org/markup-compatibility/2006">
    <mc:Choice Requires="x15">
      <x15ac:absPath xmlns:x15ac="http://schemas.microsoft.com/office/spreadsheetml/2010/11/ac" url="X:\03 Zakázky 2024\63524037 Oprava mostních objektů na trati Krnov - Opava - VD\01_ZD\Díl 4 Soupis prací s výkazem výměr\"/>
    </mc:Choice>
  </mc:AlternateContent>
  <xr:revisionPtr revIDLastSave="0" documentId="13_ncr:1_{8B3818FD-5268-4119-B763-0A972C96A421}" xr6:coauthVersionLast="36" xr6:coauthVersionMax="36" xr10:uidLastSave="{00000000-0000-0000-0000-000000000000}"/>
  <bookViews>
    <workbookView xWindow="0" yWindow="0" windowWidth="28460" windowHeight="11760" xr2:uid="{00000000-000D-0000-FFFF-FFFF00000000}"/>
  </bookViews>
  <sheets>
    <sheet name="Rekapitulace stavby" sheetId="1" r:id="rId1"/>
    <sheet name="SO 01.1 - Propustek v km ..." sheetId="2" r:id="rId2"/>
    <sheet name="SO 01.2 - Propustek v km ..." sheetId="3" r:id="rId3"/>
    <sheet name="SO 02.1 - Propustek v km ..." sheetId="4" r:id="rId4"/>
    <sheet name="SO 02.2 - Propustek v km ..." sheetId="5" r:id="rId5"/>
    <sheet name="SO 03.1 - Most v km 110,6..." sheetId="6" r:id="rId6"/>
    <sheet name="SO 03.2 - Most v km 110,6..." sheetId="7" r:id="rId7"/>
    <sheet name="SO 03.3 - Most v km 110,6..." sheetId="8" r:id="rId8"/>
    <sheet name="SO 03.4 - Most v km 110,6..." sheetId="9" r:id="rId9"/>
    <sheet name="SO 03.5 - Most v km 110,6..." sheetId="10" r:id="rId10"/>
    <sheet name="VRN - Vedlejší rozpočtové..." sheetId="11" r:id="rId11"/>
    <sheet name="Pokyny pro vyplnění" sheetId="12" r:id="rId12"/>
  </sheets>
  <definedNames>
    <definedName name="_xlnm._FilterDatabase" localSheetId="1" hidden="1">'SO 01.1 - Propustek v km ...'!$C$97:$K$574</definedName>
    <definedName name="_xlnm._FilterDatabase" localSheetId="2" hidden="1">'SO 01.2 - Propustek v km ...'!$C$87:$K$234</definedName>
    <definedName name="_xlnm._FilterDatabase" localSheetId="3" hidden="1">'SO 02.1 - Propustek v km ...'!$C$96:$K$373</definedName>
    <definedName name="_xlnm._FilterDatabase" localSheetId="4" hidden="1">'SO 02.2 - Propustek v km ...'!$C$87:$K$203</definedName>
    <definedName name="_xlnm._FilterDatabase" localSheetId="5" hidden="1">'SO 03.1 - Most v km 110,6...'!$C$98:$K$974</definedName>
    <definedName name="_xlnm._FilterDatabase" localSheetId="6" hidden="1">'SO 03.2 - Most v km 110,6...'!$C$87:$K$330</definedName>
    <definedName name="_xlnm._FilterDatabase" localSheetId="7" hidden="1">'SO 03.3 - Most v km 110,6...'!$C$88:$K$147</definedName>
    <definedName name="_xlnm._FilterDatabase" localSheetId="8" hidden="1">'SO 03.4 - Most v km 110,6...'!$C$90:$K$145</definedName>
    <definedName name="_xlnm._FilterDatabase" localSheetId="9" hidden="1">'SO 03.5 - Most v km 110,6...'!$C$90:$K$168</definedName>
    <definedName name="_xlnm._FilterDatabase" localSheetId="10" hidden="1">'VRN - Vedlejší rozpočtové...'!$C$84:$K$254</definedName>
    <definedName name="_xlnm.Print_Titles" localSheetId="0">'Rekapitulace stavby'!$52:$52</definedName>
    <definedName name="_xlnm.Print_Titles" localSheetId="1">'SO 01.1 - Propustek v km ...'!$97:$97</definedName>
    <definedName name="_xlnm.Print_Titles" localSheetId="2">'SO 01.2 - Propustek v km ...'!$87:$87</definedName>
    <definedName name="_xlnm.Print_Titles" localSheetId="3">'SO 02.1 - Propustek v km ...'!$96:$96</definedName>
    <definedName name="_xlnm.Print_Titles" localSheetId="4">'SO 02.2 - Propustek v km ...'!$87:$87</definedName>
    <definedName name="_xlnm.Print_Titles" localSheetId="5">'SO 03.1 - Most v km 110,6...'!$98:$98</definedName>
    <definedName name="_xlnm.Print_Titles" localSheetId="6">'SO 03.2 - Most v km 110,6...'!$87:$87</definedName>
    <definedName name="_xlnm.Print_Titles" localSheetId="7">'SO 03.3 - Most v km 110,6...'!$88:$88</definedName>
    <definedName name="_xlnm.Print_Titles" localSheetId="8">'SO 03.4 - Most v km 110,6...'!$90:$90</definedName>
    <definedName name="_xlnm.Print_Titles" localSheetId="9">'SO 03.5 - Most v km 110,6...'!$90:$90</definedName>
    <definedName name="_xlnm.Print_Titles" localSheetId="10">'VRN - Vedlejší rozpočtové...'!$84:$84</definedName>
    <definedName name="_xlnm.Print_Area" localSheetId="11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stavby'!$C$42:$AQ$68</definedName>
    <definedName name="_xlnm.Print_Area" localSheetId="1">'SO 01.1 - Propustek v km ...'!$C$4:$J$41,'SO 01.1 - Propustek v km ...'!$C$47:$J$77,'SO 01.1 - Propustek v km ...'!$C$83:$K$574</definedName>
    <definedName name="_xlnm.Print_Area" localSheetId="2">'SO 01.2 - Propustek v km ...'!$C$4:$J$41,'SO 01.2 - Propustek v km ...'!$C$47:$J$67,'SO 01.2 - Propustek v km ...'!$C$73:$K$234</definedName>
    <definedName name="_xlnm.Print_Area" localSheetId="3">'SO 02.1 - Propustek v km ...'!$C$4:$J$41,'SO 02.1 - Propustek v km ...'!$C$47:$J$76,'SO 02.1 - Propustek v km ...'!$C$82:$K$373</definedName>
    <definedName name="_xlnm.Print_Area" localSheetId="4">'SO 02.2 - Propustek v km ...'!$C$4:$J$41,'SO 02.2 - Propustek v km ...'!$C$47:$J$67,'SO 02.2 - Propustek v km ...'!$C$73:$K$203</definedName>
    <definedName name="_xlnm.Print_Area" localSheetId="5">'SO 03.1 - Most v km 110,6...'!$C$4:$J$41,'SO 03.1 - Most v km 110,6...'!$C$47:$J$78,'SO 03.1 - Most v km 110,6...'!$C$84:$K$974</definedName>
    <definedName name="_xlnm.Print_Area" localSheetId="6">'SO 03.2 - Most v km 110,6...'!$C$4:$J$41,'SO 03.2 - Most v km 110,6...'!$C$47:$J$67,'SO 03.2 - Most v km 110,6...'!$C$73:$K$330</definedName>
    <definedName name="_xlnm.Print_Area" localSheetId="7">'SO 03.3 - Most v km 110,6...'!$C$4:$J$41,'SO 03.3 - Most v km 110,6...'!$C$47:$J$68,'SO 03.3 - Most v km 110,6...'!$C$74:$K$147</definedName>
    <definedName name="_xlnm.Print_Area" localSheetId="8">'SO 03.4 - Most v km 110,6...'!$C$4:$J$41,'SO 03.4 - Most v km 110,6...'!$C$47:$J$70,'SO 03.4 - Most v km 110,6...'!$C$76:$K$145</definedName>
    <definedName name="_xlnm.Print_Area" localSheetId="9">'SO 03.5 - Most v km 110,6...'!$C$4:$J$41,'SO 03.5 - Most v km 110,6...'!$C$47:$J$70,'SO 03.5 - Most v km 110,6...'!$C$76:$K$168</definedName>
    <definedName name="_xlnm.Print_Area" localSheetId="10">'VRN - Vedlejší rozpočtové...'!$C$4:$J$39,'VRN - Vedlejší rozpočtové...'!$C$45:$J$66,'VRN - Vedlejší rozpočtové...'!$C$72:$K$254</definedName>
  </definedNames>
  <calcPr calcId="191029"/>
</workbook>
</file>

<file path=xl/calcChain.xml><?xml version="1.0" encoding="utf-8"?>
<calcChain xmlns="http://schemas.openxmlformats.org/spreadsheetml/2006/main">
  <c r="J37" i="11" l="1"/>
  <c r="J36" i="11"/>
  <c r="AY67" i="1" s="1"/>
  <c r="J35" i="11"/>
  <c r="AX67" i="1" s="1"/>
  <c r="BI246" i="11"/>
  <c r="BH246" i="11"/>
  <c r="BG246" i="11"/>
  <c r="BF246" i="11"/>
  <c r="T246" i="11"/>
  <c r="T245" i="11"/>
  <c r="R246" i="11"/>
  <c r="R245" i="11" s="1"/>
  <c r="P246" i="11"/>
  <c r="P245" i="11" s="1"/>
  <c r="BI240" i="11"/>
  <c r="BH240" i="11"/>
  <c r="BG240" i="11"/>
  <c r="BF240" i="11"/>
  <c r="T240" i="11"/>
  <c r="R240" i="11"/>
  <c r="P240" i="11"/>
  <c r="BI236" i="11"/>
  <c r="BH236" i="11"/>
  <c r="BG236" i="11"/>
  <c r="BF236" i="11"/>
  <c r="T236" i="11"/>
  <c r="R236" i="11"/>
  <c r="P236" i="11"/>
  <c r="BI232" i="11"/>
  <c r="BH232" i="11"/>
  <c r="BG232" i="11"/>
  <c r="BF232" i="11"/>
  <c r="T232" i="11"/>
  <c r="R232" i="11"/>
  <c r="P232" i="11"/>
  <c r="BI228" i="11"/>
  <c r="BH228" i="11"/>
  <c r="BG228" i="11"/>
  <c r="BF228" i="11"/>
  <c r="T228" i="11"/>
  <c r="R228" i="11"/>
  <c r="P228" i="11"/>
  <c r="BI223" i="11"/>
  <c r="BH223" i="11"/>
  <c r="BG223" i="11"/>
  <c r="BF223" i="11"/>
  <c r="T223" i="11"/>
  <c r="R223" i="11"/>
  <c r="P223" i="11"/>
  <c r="BI217" i="11"/>
  <c r="BH217" i="11"/>
  <c r="BG217" i="11"/>
  <c r="BF217" i="11"/>
  <c r="T217" i="11"/>
  <c r="R217" i="11"/>
  <c r="P217" i="11"/>
  <c r="BI213" i="11"/>
  <c r="BH213" i="11"/>
  <c r="BG213" i="11"/>
  <c r="BF213" i="11"/>
  <c r="T213" i="11"/>
  <c r="R213" i="11"/>
  <c r="P213" i="11"/>
  <c r="BI208" i="11"/>
  <c r="BH208" i="11"/>
  <c r="BG208" i="11"/>
  <c r="BF208" i="11"/>
  <c r="T208" i="11"/>
  <c r="R208" i="11"/>
  <c r="P208" i="11"/>
  <c r="BI203" i="11"/>
  <c r="BH203" i="11"/>
  <c r="BG203" i="11"/>
  <c r="BF203" i="11"/>
  <c r="T203" i="11"/>
  <c r="R203" i="11"/>
  <c r="P203" i="11"/>
  <c r="BI197" i="11"/>
  <c r="BH197" i="11"/>
  <c r="BG197" i="11"/>
  <c r="BF197" i="11"/>
  <c r="T197" i="11"/>
  <c r="R197" i="11"/>
  <c r="P197" i="11"/>
  <c r="BI191" i="11"/>
  <c r="BH191" i="11"/>
  <c r="BG191" i="11"/>
  <c r="BF191" i="11"/>
  <c r="T191" i="11"/>
  <c r="R191" i="11"/>
  <c r="P191" i="11"/>
  <c r="BI179" i="11"/>
  <c r="BH179" i="11"/>
  <c r="BG179" i="11"/>
  <c r="BF179" i="11"/>
  <c r="T179" i="11"/>
  <c r="R179" i="11"/>
  <c r="P179" i="11"/>
  <c r="BI171" i="11"/>
  <c r="BH171" i="11"/>
  <c r="BG171" i="11"/>
  <c r="BF171" i="11"/>
  <c r="T171" i="11"/>
  <c r="R171" i="11"/>
  <c r="P171" i="11"/>
  <c r="BI160" i="11"/>
  <c r="BH160" i="11"/>
  <c r="BG160" i="11"/>
  <c r="BF160" i="11"/>
  <c r="T160" i="11"/>
  <c r="T159" i="11" s="1"/>
  <c r="R160" i="11"/>
  <c r="R159" i="11"/>
  <c r="P160" i="11"/>
  <c r="P159" i="11" s="1"/>
  <c r="BI150" i="11"/>
  <c r="BH150" i="11"/>
  <c r="BG150" i="11"/>
  <c r="BF150" i="11"/>
  <c r="T150" i="11"/>
  <c r="R150" i="11"/>
  <c r="P150" i="11"/>
  <c r="BI136" i="11"/>
  <c r="BH136" i="11"/>
  <c r="BG136" i="11"/>
  <c r="BF136" i="11"/>
  <c r="T136" i="11"/>
  <c r="R136" i="11"/>
  <c r="R135" i="11" s="1"/>
  <c r="P136" i="11"/>
  <c r="BI126" i="11"/>
  <c r="BH126" i="11"/>
  <c r="BG126" i="11"/>
  <c r="BF126" i="11"/>
  <c r="T126" i="11"/>
  <c r="R126" i="11"/>
  <c r="P126" i="11"/>
  <c r="BI121" i="11"/>
  <c r="BH121" i="11"/>
  <c r="BG121" i="11"/>
  <c r="BF121" i="11"/>
  <c r="T121" i="11"/>
  <c r="R121" i="11"/>
  <c r="P121" i="11"/>
  <c r="BI112" i="11"/>
  <c r="BH112" i="11"/>
  <c r="BG112" i="11"/>
  <c r="BF112" i="11"/>
  <c r="T112" i="11"/>
  <c r="R112" i="11"/>
  <c r="P112" i="11"/>
  <c r="BI104" i="11"/>
  <c r="BH104" i="11"/>
  <c r="BG104" i="11"/>
  <c r="BF104" i="11"/>
  <c r="T104" i="11"/>
  <c r="R104" i="11"/>
  <c r="P104" i="11"/>
  <c r="BI95" i="11"/>
  <c r="BH95" i="11"/>
  <c r="BG95" i="11"/>
  <c r="BF95" i="11"/>
  <c r="T95" i="11"/>
  <c r="R95" i="11"/>
  <c r="P95" i="11"/>
  <c r="BI87" i="11"/>
  <c r="BH87" i="11"/>
  <c r="BG87" i="11"/>
  <c r="BF87" i="11"/>
  <c r="T87" i="11"/>
  <c r="R87" i="11"/>
  <c r="P87" i="11"/>
  <c r="F81" i="11"/>
  <c r="F79" i="11"/>
  <c r="E77" i="11"/>
  <c r="F54" i="11"/>
  <c r="F52" i="11"/>
  <c r="E50" i="11"/>
  <c r="J24" i="11"/>
  <c r="E24" i="11"/>
  <c r="J55" i="11" s="1"/>
  <c r="J23" i="11"/>
  <c r="J21" i="11"/>
  <c r="E21" i="11"/>
  <c r="J54" i="11" s="1"/>
  <c r="J20" i="11"/>
  <c r="J18" i="11"/>
  <c r="E18" i="11"/>
  <c r="F82" i="11" s="1"/>
  <c r="J17" i="11"/>
  <c r="J12" i="11"/>
  <c r="J52" i="11" s="1"/>
  <c r="E7" i="11"/>
  <c r="E48" i="11" s="1"/>
  <c r="J39" i="10"/>
  <c r="J38" i="10"/>
  <c r="AY66" i="1" s="1"/>
  <c r="J37" i="10"/>
  <c r="AX66" i="1"/>
  <c r="BI167" i="10"/>
  <c r="BH167" i="10"/>
  <c r="BG167" i="10"/>
  <c r="BF167" i="10"/>
  <c r="T167" i="10"/>
  <c r="R167" i="10"/>
  <c r="P167" i="10"/>
  <c r="BI165" i="10"/>
  <c r="BH165" i="10"/>
  <c r="BG165" i="10"/>
  <c r="BF165" i="10"/>
  <c r="T165" i="10"/>
  <c r="R165" i="10"/>
  <c r="P165" i="10"/>
  <c r="BI163" i="10"/>
  <c r="BH163" i="10"/>
  <c r="BG163" i="10"/>
  <c r="BF163" i="10"/>
  <c r="T163" i="10"/>
  <c r="R163" i="10"/>
  <c r="P163" i="10"/>
  <c r="BI159" i="10"/>
  <c r="BH159" i="10"/>
  <c r="BG159" i="10"/>
  <c r="BF159" i="10"/>
  <c r="T159" i="10"/>
  <c r="R159" i="10"/>
  <c r="P159" i="10"/>
  <c r="BI155" i="10"/>
  <c r="BH155" i="10"/>
  <c r="BG155" i="10"/>
  <c r="BF155" i="10"/>
  <c r="T155" i="10"/>
  <c r="R155" i="10"/>
  <c r="P155" i="10"/>
  <c r="BI151" i="10"/>
  <c r="BH151" i="10"/>
  <c r="BG151" i="10"/>
  <c r="BF151" i="10"/>
  <c r="T151" i="10"/>
  <c r="R151" i="10"/>
  <c r="P151" i="10"/>
  <c r="BI147" i="10"/>
  <c r="BH147" i="10"/>
  <c r="BG147" i="10"/>
  <c r="BF147" i="10"/>
  <c r="T147" i="10"/>
  <c r="R147" i="10"/>
  <c r="P147" i="10"/>
  <c r="BI143" i="10"/>
  <c r="BH143" i="10"/>
  <c r="BG143" i="10"/>
  <c r="BF143" i="10"/>
  <c r="T143" i="10"/>
  <c r="R143" i="10"/>
  <c r="P143" i="10"/>
  <c r="BI141" i="10"/>
  <c r="BH141" i="10"/>
  <c r="BG141" i="10"/>
  <c r="BF141" i="10"/>
  <c r="T141" i="10"/>
  <c r="R141" i="10"/>
  <c r="P141" i="10"/>
  <c r="BI136" i="10"/>
  <c r="BH136" i="10"/>
  <c r="BG136" i="10"/>
  <c r="BF136" i="10"/>
  <c r="T136" i="10"/>
  <c r="T135" i="10"/>
  <c r="R136" i="10"/>
  <c r="R135" i="10" s="1"/>
  <c r="P136" i="10"/>
  <c r="P135" i="10" s="1"/>
  <c r="BI131" i="10"/>
  <c r="BH131" i="10"/>
  <c r="BG131" i="10"/>
  <c r="BF131" i="10"/>
  <c r="T131" i="10"/>
  <c r="T130" i="10" s="1"/>
  <c r="R131" i="10"/>
  <c r="R130" i="10" s="1"/>
  <c r="P131" i="10"/>
  <c r="P130" i="10" s="1"/>
  <c r="BI123" i="10"/>
  <c r="BH123" i="10"/>
  <c r="BG123" i="10"/>
  <c r="BF123" i="10"/>
  <c r="T123" i="10"/>
  <c r="R123" i="10"/>
  <c r="P123" i="10"/>
  <c r="BI119" i="10"/>
  <c r="BH119" i="10"/>
  <c r="BG119" i="10"/>
  <c r="BF119" i="10"/>
  <c r="T119" i="10"/>
  <c r="R119" i="10"/>
  <c r="P119" i="10"/>
  <c r="BI115" i="10"/>
  <c r="BH115" i="10"/>
  <c r="BG115" i="10"/>
  <c r="BF115" i="10"/>
  <c r="T115" i="10"/>
  <c r="R115" i="10"/>
  <c r="P115" i="10"/>
  <c r="BI111" i="10"/>
  <c r="BH111" i="10"/>
  <c r="BG111" i="10"/>
  <c r="BF111" i="10"/>
  <c r="T111" i="10"/>
  <c r="R111" i="10"/>
  <c r="P111" i="10"/>
  <c r="BI105" i="10"/>
  <c r="BH105" i="10"/>
  <c r="BG105" i="10"/>
  <c r="BF105" i="10"/>
  <c r="T105" i="10"/>
  <c r="R105" i="10"/>
  <c r="P105" i="10"/>
  <c r="BI101" i="10"/>
  <c r="BH101" i="10"/>
  <c r="BG101" i="10"/>
  <c r="BF101" i="10"/>
  <c r="T101" i="10"/>
  <c r="R101" i="10"/>
  <c r="P101" i="10"/>
  <c r="BI99" i="10"/>
  <c r="BH99" i="10"/>
  <c r="BG99" i="10"/>
  <c r="BF99" i="10"/>
  <c r="T99" i="10"/>
  <c r="R99" i="10"/>
  <c r="P99" i="10"/>
  <c r="BI94" i="10"/>
  <c r="BH94" i="10"/>
  <c r="BG94" i="10"/>
  <c r="BF94" i="10"/>
  <c r="T94" i="10"/>
  <c r="R94" i="10"/>
  <c r="P94" i="10"/>
  <c r="F87" i="10"/>
  <c r="F85" i="10"/>
  <c r="E83" i="10"/>
  <c r="F58" i="10"/>
  <c r="F56" i="10"/>
  <c r="E54" i="10"/>
  <c r="J26" i="10"/>
  <c r="E26" i="10"/>
  <c r="J59" i="10" s="1"/>
  <c r="J25" i="10"/>
  <c r="J23" i="10"/>
  <c r="E23" i="10"/>
  <c r="J58" i="10"/>
  <c r="J22" i="10"/>
  <c r="J20" i="10"/>
  <c r="E20" i="10"/>
  <c r="F59" i="10" s="1"/>
  <c r="J19" i="10"/>
  <c r="J14" i="10"/>
  <c r="J85" i="10" s="1"/>
  <c r="E7" i="10"/>
  <c r="E50" i="10" s="1"/>
  <c r="J39" i="9"/>
  <c r="J38" i="9"/>
  <c r="AY65" i="1" s="1"/>
  <c r="J37" i="9"/>
  <c r="AX65" i="1" s="1"/>
  <c r="BI144" i="9"/>
  <c r="BH144" i="9"/>
  <c r="BG144" i="9"/>
  <c r="BF144" i="9"/>
  <c r="T144" i="9"/>
  <c r="R144" i="9"/>
  <c r="P144" i="9"/>
  <c r="BI142" i="9"/>
  <c r="BH142" i="9"/>
  <c r="BG142" i="9"/>
  <c r="BF142" i="9"/>
  <c r="T142" i="9"/>
  <c r="R142" i="9"/>
  <c r="P142" i="9"/>
  <c r="BI140" i="9"/>
  <c r="BH140" i="9"/>
  <c r="BG140" i="9"/>
  <c r="BF140" i="9"/>
  <c r="T140" i="9"/>
  <c r="R140" i="9"/>
  <c r="P140" i="9"/>
  <c r="BI138" i="9"/>
  <c r="BH138" i="9"/>
  <c r="BG138" i="9"/>
  <c r="BF138" i="9"/>
  <c r="T138" i="9"/>
  <c r="R138" i="9"/>
  <c r="P138" i="9"/>
  <c r="BI136" i="9"/>
  <c r="BH136" i="9"/>
  <c r="BG136" i="9"/>
  <c r="BF136" i="9"/>
  <c r="T136" i="9"/>
  <c r="R136" i="9"/>
  <c r="P136" i="9"/>
  <c r="BI130" i="9"/>
  <c r="BH130" i="9"/>
  <c r="BG130" i="9"/>
  <c r="BF130" i="9"/>
  <c r="T130" i="9"/>
  <c r="T129" i="9" s="1"/>
  <c r="R130" i="9"/>
  <c r="R129" i="9" s="1"/>
  <c r="P130" i="9"/>
  <c r="P129" i="9"/>
  <c r="BI127" i="9"/>
  <c r="BH127" i="9"/>
  <c r="BG127" i="9"/>
  <c r="BF127" i="9"/>
  <c r="T127" i="9"/>
  <c r="T126" i="9" s="1"/>
  <c r="T125" i="9" s="1"/>
  <c r="R127" i="9"/>
  <c r="R126" i="9" s="1"/>
  <c r="P127" i="9"/>
  <c r="P126" i="9" s="1"/>
  <c r="P125" i="9" s="1"/>
  <c r="BI119" i="9"/>
  <c r="BH119" i="9"/>
  <c r="BG119" i="9"/>
  <c r="BF119" i="9"/>
  <c r="T119" i="9"/>
  <c r="R119" i="9"/>
  <c r="P119" i="9"/>
  <c r="BI115" i="9"/>
  <c r="BH115" i="9"/>
  <c r="BG115" i="9"/>
  <c r="BF115" i="9"/>
  <c r="T115" i="9"/>
  <c r="R115" i="9"/>
  <c r="P115" i="9"/>
  <c r="BI111" i="9"/>
  <c r="BH111" i="9"/>
  <c r="BG111" i="9"/>
  <c r="BF111" i="9"/>
  <c r="T111" i="9"/>
  <c r="R111" i="9"/>
  <c r="P111" i="9"/>
  <c r="BI107" i="9"/>
  <c r="BH107" i="9"/>
  <c r="BG107" i="9"/>
  <c r="BF107" i="9"/>
  <c r="T107" i="9"/>
  <c r="R107" i="9"/>
  <c r="P107" i="9"/>
  <c r="BI101" i="9"/>
  <c r="BH101" i="9"/>
  <c r="BG101" i="9"/>
  <c r="BF101" i="9"/>
  <c r="T101" i="9"/>
  <c r="R101" i="9"/>
  <c r="P101" i="9"/>
  <c r="BI96" i="9"/>
  <c r="BH96" i="9"/>
  <c r="BG96" i="9"/>
  <c r="BF96" i="9"/>
  <c r="T96" i="9"/>
  <c r="R96" i="9"/>
  <c r="P96" i="9"/>
  <c r="BI94" i="9"/>
  <c r="BH94" i="9"/>
  <c r="BG94" i="9"/>
  <c r="BF94" i="9"/>
  <c r="T94" i="9"/>
  <c r="R94" i="9"/>
  <c r="P94" i="9"/>
  <c r="F87" i="9"/>
  <c r="F85" i="9"/>
  <c r="E83" i="9"/>
  <c r="F58" i="9"/>
  <c r="F56" i="9"/>
  <c r="E54" i="9"/>
  <c r="J26" i="9"/>
  <c r="E26" i="9"/>
  <c r="J88" i="9" s="1"/>
  <c r="J25" i="9"/>
  <c r="J23" i="9"/>
  <c r="E23" i="9"/>
  <c r="J58" i="9" s="1"/>
  <c r="J22" i="9"/>
  <c r="J20" i="9"/>
  <c r="E20" i="9"/>
  <c r="F59" i="9" s="1"/>
  <c r="J19" i="9"/>
  <c r="J14" i="9"/>
  <c r="J56" i="9" s="1"/>
  <c r="E7" i="9"/>
  <c r="E79" i="9" s="1"/>
  <c r="J39" i="8"/>
  <c r="J38" i="8"/>
  <c r="AY64" i="1" s="1"/>
  <c r="J37" i="8"/>
  <c r="AX64" i="1"/>
  <c r="BI143" i="8"/>
  <c r="BH143" i="8"/>
  <c r="BG143" i="8"/>
  <c r="BF143" i="8"/>
  <c r="T143" i="8"/>
  <c r="R143" i="8"/>
  <c r="P143" i="8"/>
  <c r="BI138" i="8"/>
  <c r="BH138" i="8"/>
  <c r="BG138" i="8"/>
  <c r="BF138" i="8"/>
  <c r="T138" i="8"/>
  <c r="R138" i="8"/>
  <c r="P138" i="8"/>
  <c r="BI133" i="8"/>
  <c r="BH133" i="8"/>
  <c r="BG133" i="8"/>
  <c r="BF133" i="8"/>
  <c r="T133" i="8"/>
  <c r="R133" i="8"/>
  <c r="P133" i="8"/>
  <c r="BI128" i="8"/>
  <c r="BH128" i="8"/>
  <c r="BG128" i="8"/>
  <c r="BF128" i="8"/>
  <c r="T128" i="8"/>
  <c r="R128" i="8"/>
  <c r="P128" i="8"/>
  <c r="BI122" i="8"/>
  <c r="BH122" i="8"/>
  <c r="BG122" i="8"/>
  <c r="BF122" i="8"/>
  <c r="T122" i="8"/>
  <c r="T121" i="8" s="1"/>
  <c r="R122" i="8"/>
  <c r="R121" i="8" s="1"/>
  <c r="P122" i="8"/>
  <c r="P121" i="8" s="1"/>
  <c r="BI115" i="8"/>
  <c r="BH115" i="8"/>
  <c r="BG115" i="8"/>
  <c r="BF115" i="8"/>
  <c r="T115" i="8"/>
  <c r="R115" i="8"/>
  <c r="P115" i="8"/>
  <c r="BI111" i="8"/>
  <c r="BH111" i="8"/>
  <c r="BG111" i="8"/>
  <c r="BF111" i="8"/>
  <c r="T111" i="8"/>
  <c r="R111" i="8"/>
  <c r="P111" i="8"/>
  <c r="BI107" i="8"/>
  <c r="BH107" i="8"/>
  <c r="BG107" i="8"/>
  <c r="BF107" i="8"/>
  <c r="T107" i="8"/>
  <c r="R107" i="8"/>
  <c r="P107" i="8"/>
  <c r="BI103" i="8"/>
  <c r="BH103" i="8"/>
  <c r="BG103" i="8"/>
  <c r="BF103" i="8"/>
  <c r="T103" i="8"/>
  <c r="R103" i="8"/>
  <c r="P103" i="8"/>
  <c r="BI97" i="8"/>
  <c r="BH97" i="8"/>
  <c r="BG97" i="8"/>
  <c r="BF97" i="8"/>
  <c r="T97" i="8"/>
  <c r="R97" i="8"/>
  <c r="P97" i="8"/>
  <c r="BI92" i="8"/>
  <c r="BH92" i="8"/>
  <c r="BG92" i="8"/>
  <c r="BF92" i="8"/>
  <c r="T92" i="8"/>
  <c r="R92" i="8"/>
  <c r="P92" i="8"/>
  <c r="F85" i="8"/>
  <c r="F83" i="8"/>
  <c r="E81" i="8"/>
  <c r="F58" i="8"/>
  <c r="F56" i="8"/>
  <c r="E54" i="8"/>
  <c r="J26" i="8"/>
  <c r="E26" i="8"/>
  <c r="J86" i="8" s="1"/>
  <c r="J25" i="8"/>
  <c r="J23" i="8"/>
  <c r="E23" i="8"/>
  <c r="J58" i="8" s="1"/>
  <c r="J22" i="8"/>
  <c r="J20" i="8"/>
  <c r="E20" i="8"/>
  <c r="F86" i="8" s="1"/>
  <c r="J19" i="8"/>
  <c r="J14" i="8"/>
  <c r="J83" i="8" s="1"/>
  <c r="E7" i="8"/>
  <c r="E77" i="8" s="1"/>
  <c r="J39" i="7"/>
  <c r="J38" i="7"/>
  <c r="AY63" i="1" s="1"/>
  <c r="J37" i="7"/>
  <c r="AX63" i="1"/>
  <c r="BI326" i="7"/>
  <c r="BH326" i="7"/>
  <c r="BG326" i="7"/>
  <c r="BF326" i="7"/>
  <c r="T326" i="7"/>
  <c r="R326" i="7"/>
  <c r="P326" i="7"/>
  <c r="BI321" i="7"/>
  <c r="BH321" i="7"/>
  <c r="BG321" i="7"/>
  <c r="BF321" i="7"/>
  <c r="T321" i="7"/>
  <c r="R321" i="7"/>
  <c r="P321" i="7"/>
  <c r="BI318" i="7"/>
  <c r="BH318" i="7"/>
  <c r="BG318" i="7"/>
  <c r="BF318" i="7"/>
  <c r="T318" i="7"/>
  <c r="R318" i="7"/>
  <c r="P318" i="7"/>
  <c r="BI313" i="7"/>
  <c r="BH313" i="7"/>
  <c r="BG313" i="7"/>
  <c r="BF313" i="7"/>
  <c r="T313" i="7"/>
  <c r="R313" i="7"/>
  <c r="P313" i="7"/>
  <c r="BI308" i="7"/>
  <c r="BH308" i="7"/>
  <c r="BG308" i="7"/>
  <c r="BF308" i="7"/>
  <c r="T308" i="7"/>
  <c r="R308" i="7"/>
  <c r="P308" i="7"/>
  <c r="BI300" i="7"/>
  <c r="BH300" i="7"/>
  <c r="BG300" i="7"/>
  <c r="BF300" i="7"/>
  <c r="T300" i="7"/>
  <c r="R300" i="7"/>
  <c r="P300" i="7"/>
  <c r="BI295" i="7"/>
  <c r="BH295" i="7"/>
  <c r="BG295" i="7"/>
  <c r="BF295" i="7"/>
  <c r="T295" i="7"/>
  <c r="R295" i="7"/>
  <c r="P295" i="7"/>
  <c r="BI280" i="7"/>
  <c r="BH280" i="7"/>
  <c r="BG280" i="7"/>
  <c r="BF280" i="7"/>
  <c r="T280" i="7"/>
  <c r="R280" i="7"/>
  <c r="P280" i="7"/>
  <c r="BI265" i="7"/>
  <c r="BH265" i="7"/>
  <c r="BG265" i="7"/>
  <c r="BF265" i="7"/>
  <c r="T265" i="7"/>
  <c r="R265" i="7"/>
  <c r="P265" i="7"/>
  <c r="BI252" i="7"/>
  <c r="BH252" i="7"/>
  <c r="BG252" i="7"/>
  <c r="BF252" i="7"/>
  <c r="T252" i="7"/>
  <c r="R252" i="7"/>
  <c r="P252" i="7"/>
  <c r="BI246" i="7"/>
  <c r="BH246" i="7"/>
  <c r="BG246" i="7"/>
  <c r="BF246" i="7"/>
  <c r="T246" i="7"/>
  <c r="R246" i="7"/>
  <c r="P246" i="7"/>
  <c r="BI241" i="7"/>
  <c r="BH241" i="7"/>
  <c r="BG241" i="7"/>
  <c r="BF241" i="7"/>
  <c r="T241" i="7"/>
  <c r="R241" i="7"/>
  <c r="P241" i="7"/>
  <c r="BI236" i="7"/>
  <c r="BH236" i="7"/>
  <c r="BG236" i="7"/>
  <c r="BF236" i="7"/>
  <c r="T236" i="7"/>
  <c r="R236" i="7"/>
  <c r="P236" i="7"/>
  <c r="BI234" i="7"/>
  <c r="BH234" i="7"/>
  <c r="BG234" i="7"/>
  <c r="BF234" i="7"/>
  <c r="T234" i="7"/>
  <c r="R234" i="7"/>
  <c r="P234" i="7"/>
  <c r="BI232" i="7"/>
  <c r="BH232" i="7"/>
  <c r="BG232" i="7"/>
  <c r="BF232" i="7"/>
  <c r="T232" i="7"/>
  <c r="R232" i="7"/>
  <c r="P232" i="7"/>
  <c r="BI227" i="7"/>
  <c r="BH227" i="7"/>
  <c r="BG227" i="7"/>
  <c r="BF227" i="7"/>
  <c r="T227" i="7"/>
  <c r="R227" i="7"/>
  <c r="P227" i="7"/>
  <c r="BI222" i="7"/>
  <c r="BH222" i="7"/>
  <c r="BG222" i="7"/>
  <c r="BF222" i="7"/>
  <c r="T222" i="7"/>
  <c r="R222" i="7"/>
  <c r="P222" i="7"/>
  <c r="BI217" i="7"/>
  <c r="BH217" i="7"/>
  <c r="BG217" i="7"/>
  <c r="BF217" i="7"/>
  <c r="T217" i="7"/>
  <c r="R217" i="7"/>
  <c r="P217" i="7"/>
  <c r="BI215" i="7"/>
  <c r="BH215" i="7"/>
  <c r="BG215" i="7"/>
  <c r="BF215" i="7"/>
  <c r="T215" i="7"/>
  <c r="R215" i="7"/>
  <c r="P215" i="7"/>
  <c r="BI210" i="7"/>
  <c r="BH210" i="7"/>
  <c r="BG210" i="7"/>
  <c r="BF210" i="7"/>
  <c r="T210" i="7"/>
  <c r="R210" i="7"/>
  <c r="P210" i="7"/>
  <c r="BI205" i="7"/>
  <c r="BH205" i="7"/>
  <c r="BG205" i="7"/>
  <c r="BF205" i="7"/>
  <c r="T205" i="7"/>
  <c r="R205" i="7"/>
  <c r="P205" i="7"/>
  <c r="BI202" i="7"/>
  <c r="BH202" i="7"/>
  <c r="BG202" i="7"/>
  <c r="BF202" i="7"/>
  <c r="T202" i="7"/>
  <c r="R202" i="7"/>
  <c r="P202" i="7"/>
  <c r="BI197" i="7"/>
  <c r="BH197" i="7"/>
  <c r="BG197" i="7"/>
  <c r="BF197" i="7"/>
  <c r="T197" i="7"/>
  <c r="R197" i="7"/>
  <c r="P197" i="7"/>
  <c r="BI193" i="7"/>
  <c r="BH193" i="7"/>
  <c r="BG193" i="7"/>
  <c r="BF193" i="7"/>
  <c r="T193" i="7"/>
  <c r="R193" i="7"/>
  <c r="P193" i="7"/>
  <c r="BI188" i="7"/>
  <c r="BH188" i="7"/>
  <c r="BG188" i="7"/>
  <c r="BF188" i="7"/>
  <c r="T188" i="7"/>
  <c r="R188" i="7"/>
  <c r="P188" i="7"/>
  <c r="BI185" i="7"/>
  <c r="BH185" i="7"/>
  <c r="BG185" i="7"/>
  <c r="BF185" i="7"/>
  <c r="T185" i="7"/>
  <c r="R185" i="7"/>
  <c r="P185" i="7"/>
  <c r="BI182" i="7"/>
  <c r="BH182" i="7"/>
  <c r="BG182" i="7"/>
  <c r="BF182" i="7"/>
  <c r="T182" i="7"/>
  <c r="R182" i="7"/>
  <c r="P182" i="7"/>
  <c r="BI178" i="7"/>
  <c r="BH178" i="7"/>
  <c r="BG178" i="7"/>
  <c r="BF178" i="7"/>
  <c r="T178" i="7"/>
  <c r="R178" i="7"/>
  <c r="P178" i="7"/>
  <c r="BI175" i="7"/>
  <c r="BH175" i="7"/>
  <c r="BG175" i="7"/>
  <c r="BF175" i="7"/>
  <c r="T175" i="7"/>
  <c r="R175" i="7"/>
  <c r="P175" i="7"/>
  <c r="BI168" i="7"/>
  <c r="BH168" i="7"/>
  <c r="BG168" i="7"/>
  <c r="BF168" i="7"/>
  <c r="T168" i="7"/>
  <c r="R168" i="7"/>
  <c r="P168" i="7"/>
  <c r="BI163" i="7"/>
  <c r="BH163" i="7"/>
  <c r="BG163" i="7"/>
  <c r="BF163" i="7"/>
  <c r="T163" i="7"/>
  <c r="R163" i="7"/>
  <c r="P163" i="7"/>
  <c r="BI155" i="7"/>
  <c r="BH155" i="7"/>
  <c r="BG155" i="7"/>
  <c r="BF155" i="7"/>
  <c r="T155" i="7"/>
  <c r="R155" i="7"/>
  <c r="P155" i="7"/>
  <c r="BI150" i="7"/>
  <c r="BH150" i="7"/>
  <c r="BG150" i="7"/>
  <c r="BF150" i="7"/>
  <c r="T150" i="7"/>
  <c r="R150" i="7"/>
  <c r="P150" i="7"/>
  <c r="BI145" i="7"/>
  <c r="BH145" i="7"/>
  <c r="BG145" i="7"/>
  <c r="BF145" i="7"/>
  <c r="T145" i="7"/>
  <c r="R145" i="7"/>
  <c r="P145" i="7"/>
  <c r="BI141" i="7"/>
  <c r="BH141" i="7"/>
  <c r="BG141" i="7"/>
  <c r="BF141" i="7"/>
  <c r="T141" i="7"/>
  <c r="R141" i="7"/>
  <c r="P141" i="7"/>
  <c r="BI137" i="7"/>
  <c r="BH137" i="7"/>
  <c r="BG137" i="7"/>
  <c r="BF137" i="7"/>
  <c r="T137" i="7"/>
  <c r="R137" i="7"/>
  <c r="P137" i="7"/>
  <c r="BI133" i="7"/>
  <c r="BH133" i="7"/>
  <c r="BG133" i="7"/>
  <c r="BF133" i="7"/>
  <c r="T133" i="7"/>
  <c r="R133" i="7"/>
  <c r="P133" i="7"/>
  <c r="BI129" i="7"/>
  <c r="BH129" i="7"/>
  <c r="BG129" i="7"/>
  <c r="BF129" i="7"/>
  <c r="T129" i="7"/>
  <c r="R129" i="7"/>
  <c r="P129" i="7"/>
  <c r="BI125" i="7"/>
  <c r="BH125" i="7"/>
  <c r="BG125" i="7"/>
  <c r="BF125" i="7"/>
  <c r="T125" i="7"/>
  <c r="R125" i="7"/>
  <c r="P125" i="7"/>
  <c r="BI120" i="7"/>
  <c r="BH120" i="7"/>
  <c r="BG120" i="7"/>
  <c r="BF120" i="7"/>
  <c r="T120" i="7"/>
  <c r="R120" i="7"/>
  <c r="P120" i="7"/>
  <c r="BI108" i="7"/>
  <c r="BH108" i="7"/>
  <c r="BG108" i="7"/>
  <c r="BF108" i="7"/>
  <c r="T108" i="7"/>
  <c r="R108" i="7"/>
  <c r="P108" i="7"/>
  <c r="BI103" i="7"/>
  <c r="BH103" i="7"/>
  <c r="BG103" i="7"/>
  <c r="BF103" i="7"/>
  <c r="T103" i="7"/>
  <c r="R103" i="7"/>
  <c r="P103" i="7"/>
  <c r="BI98" i="7"/>
  <c r="BH98" i="7"/>
  <c r="BG98" i="7"/>
  <c r="BF98" i="7"/>
  <c r="T98" i="7"/>
  <c r="R98" i="7"/>
  <c r="P98" i="7"/>
  <c r="BI91" i="7"/>
  <c r="BH91" i="7"/>
  <c r="BG91" i="7"/>
  <c r="BF91" i="7"/>
  <c r="T91" i="7"/>
  <c r="R91" i="7"/>
  <c r="P91" i="7"/>
  <c r="F84" i="7"/>
  <c r="F82" i="7"/>
  <c r="E80" i="7"/>
  <c r="F58" i="7"/>
  <c r="F56" i="7"/>
  <c r="E54" i="7"/>
  <c r="J26" i="7"/>
  <c r="E26" i="7"/>
  <c r="J59" i="7" s="1"/>
  <c r="J25" i="7"/>
  <c r="J23" i="7"/>
  <c r="E23" i="7"/>
  <c r="J84" i="7"/>
  <c r="J22" i="7"/>
  <c r="J20" i="7"/>
  <c r="E20" i="7"/>
  <c r="F59" i="7"/>
  <c r="J19" i="7"/>
  <c r="J14" i="7"/>
  <c r="J82" i="7" s="1"/>
  <c r="E7" i="7"/>
  <c r="E76" i="7" s="1"/>
  <c r="J39" i="6"/>
  <c r="J38" i="6"/>
  <c r="AY62" i="1"/>
  <c r="J37" i="6"/>
  <c r="AX62" i="1" s="1"/>
  <c r="BI969" i="6"/>
  <c r="BH969" i="6"/>
  <c r="BG969" i="6"/>
  <c r="BF969" i="6"/>
  <c r="T969" i="6"/>
  <c r="T968" i="6" s="1"/>
  <c r="T967" i="6" s="1"/>
  <c r="R969" i="6"/>
  <c r="R968" i="6" s="1"/>
  <c r="R967" i="6" s="1"/>
  <c r="P969" i="6"/>
  <c r="P968" i="6" s="1"/>
  <c r="P967" i="6" s="1"/>
  <c r="BI964" i="6"/>
  <c r="BH964" i="6"/>
  <c r="BG964" i="6"/>
  <c r="BF964" i="6"/>
  <c r="T964" i="6"/>
  <c r="R964" i="6"/>
  <c r="P964" i="6"/>
  <c r="BI961" i="6"/>
  <c r="BH961" i="6"/>
  <c r="BG961" i="6"/>
  <c r="BF961" i="6"/>
  <c r="T961" i="6"/>
  <c r="R961" i="6"/>
  <c r="P961" i="6"/>
  <c r="BI955" i="6"/>
  <c r="BH955" i="6"/>
  <c r="BG955" i="6"/>
  <c r="BF955" i="6"/>
  <c r="T955" i="6"/>
  <c r="R955" i="6"/>
  <c r="P955" i="6"/>
  <c r="BI950" i="6"/>
  <c r="BH950" i="6"/>
  <c r="BG950" i="6"/>
  <c r="BF950" i="6"/>
  <c r="T950" i="6"/>
  <c r="R950" i="6"/>
  <c r="P950" i="6"/>
  <c r="BI945" i="6"/>
  <c r="BH945" i="6"/>
  <c r="BG945" i="6"/>
  <c r="BF945" i="6"/>
  <c r="T945" i="6"/>
  <c r="R945" i="6"/>
  <c r="P945" i="6"/>
  <c r="BI939" i="6"/>
  <c r="BH939" i="6"/>
  <c r="BG939" i="6"/>
  <c r="BF939" i="6"/>
  <c r="T939" i="6"/>
  <c r="R939" i="6"/>
  <c r="P939" i="6"/>
  <c r="BI931" i="6"/>
  <c r="BH931" i="6"/>
  <c r="BG931" i="6"/>
  <c r="BF931" i="6"/>
  <c r="T931" i="6"/>
  <c r="R931" i="6"/>
  <c r="P931" i="6"/>
  <c r="BI923" i="6"/>
  <c r="BH923" i="6"/>
  <c r="BG923" i="6"/>
  <c r="BF923" i="6"/>
  <c r="T923" i="6"/>
  <c r="R923" i="6"/>
  <c r="P923" i="6"/>
  <c r="BI915" i="6"/>
  <c r="BH915" i="6"/>
  <c r="BG915" i="6"/>
  <c r="BF915" i="6"/>
  <c r="T915" i="6"/>
  <c r="R915" i="6"/>
  <c r="P915" i="6"/>
  <c r="BI907" i="6"/>
  <c r="BH907" i="6"/>
  <c r="BG907" i="6"/>
  <c r="BF907" i="6"/>
  <c r="T907" i="6"/>
  <c r="R907" i="6"/>
  <c r="P907" i="6"/>
  <c r="BI901" i="6"/>
  <c r="BH901" i="6"/>
  <c r="BG901" i="6"/>
  <c r="BF901" i="6"/>
  <c r="T901" i="6"/>
  <c r="R901" i="6"/>
  <c r="P901" i="6"/>
  <c r="BI895" i="6"/>
  <c r="BH895" i="6"/>
  <c r="BG895" i="6"/>
  <c r="BF895" i="6"/>
  <c r="T895" i="6"/>
  <c r="R895" i="6"/>
  <c r="P895" i="6"/>
  <c r="BI889" i="6"/>
  <c r="BH889" i="6"/>
  <c r="BG889" i="6"/>
  <c r="BF889" i="6"/>
  <c r="T889" i="6"/>
  <c r="R889" i="6"/>
  <c r="P889" i="6"/>
  <c r="BI885" i="6"/>
  <c r="BH885" i="6"/>
  <c r="BG885" i="6"/>
  <c r="BF885" i="6"/>
  <c r="T885" i="6"/>
  <c r="R885" i="6"/>
  <c r="P885" i="6"/>
  <c r="BI880" i="6"/>
  <c r="BH880" i="6"/>
  <c r="BG880" i="6"/>
  <c r="BF880" i="6"/>
  <c r="T880" i="6"/>
  <c r="R880" i="6"/>
  <c r="P880" i="6"/>
  <c r="BI874" i="6"/>
  <c r="BH874" i="6"/>
  <c r="BG874" i="6"/>
  <c r="BF874" i="6"/>
  <c r="T874" i="6"/>
  <c r="R874" i="6"/>
  <c r="P874" i="6"/>
  <c r="BI868" i="6"/>
  <c r="BH868" i="6"/>
  <c r="BG868" i="6"/>
  <c r="BF868" i="6"/>
  <c r="T868" i="6"/>
  <c r="R868" i="6"/>
  <c r="P868" i="6"/>
  <c r="BI862" i="6"/>
  <c r="BH862" i="6"/>
  <c r="BG862" i="6"/>
  <c r="BF862" i="6"/>
  <c r="T862" i="6"/>
  <c r="R862" i="6"/>
  <c r="P862" i="6"/>
  <c r="BI857" i="6"/>
  <c r="BH857" i="6"/>
  <c r="BG857" i="6"/>
  <c r="BF857" i="6"/>
  <c r="T857" i="6"/>
  <c r="R857" i="6"/>
  <c r="P857" i="6"/>
  <c r="BI850" i="6"/>
  <c r="BH850" i="6"/>
  <c r="BG850" i="6"/>
  <c r="BF850" i="6"/>
  <c r="T850" i="6"/>
  <c r="R850" i="6"/>
  <c r="P850" i="6"/>
  <c r="BI846" i="6"/>
  <c r="BH846" i="6"/>
  <c r="BG846" i="6"/>
  <c r="BF846" i="6"/>
  <c r="T846" i="6"/>
  <c r="R846" i="6"/>
  <c r="P846" i="6"/>
  <c r="BI840" i="6"/>
  <c r="BH840" i="6"/>
  <c r="BG840" i="6"/>
  <c r="BF840" i="6"/>
  <c r="T840" i="6"/>
  <c r="R840" i="6"/>
  <c r="P840" i="6"/>
  <c r="BI833" i="6"/>
  <c r="BH833" i="6"/>
  <c r="BG833" i="6"/>
  <c r="BF833" i="6"/>
  <c r="T833" i="6"/>
  <c r="R833" i="6"/>
  <c r="P833" i="6"/>
  <c r="BI828" i="6"/>
  <c r="BH828" i="6"/>
  <c r="BG828" i="6"/>
  <c r="BF828" i="6"/>
  <c r="T828" i="6"/>
  <c r="R828" i="6"/>
  <c r="P828" i="6"/>
  <c r="BI823" i="6"/>
  <c r="BH823" i="6"/>
  <c r="BG823" i="6"/>
  <c r="BF823" i="6"/>
  <c r="T823" i="6"/>
  <c r="R823" i="6"/>
  <c r="P823" i="6"/>
  <c r="BI815" i="6"/>
  <c r="BH815" i="6"/>
  <c r="BG815" i="6"/>
  <c r="BF815" i="6"/>
  <c r="T815" i="6"/>
  <c r="R815" i="6"/>
  <c r="P815" i="6"/>
  <c r="BI807" i="6"/>
  <c r="BH807" i="6"/>
  <c r="BG807" i="6"/>
  <c r="BF807" i="6"/>
  <c r="T807" i="6"/>
  <c r="R807" i="6"/>
  <c r="P807" i="6"/>
  <c r="BI800" i="6"/>
  <c r="BH800" i="6"/>
  <c r="BG800" i="6"/>
  <c r="BF800" i="6"/>
  <c r="T800" i="6"/>
  <c r="R800" i="6"/>
  <c r="P800" i="6"/>
  <c r="BI791" i="6"/>
  <c r="BH791" i="6"/>
  <c r="BG791" i="6"/>
  <c r="BF791" i="6"/>
  <c r="T791" i="6"/>
  <c r="R791" i="6"/>
  <c r="P791" i="6"/>
  <c r="BI784" i="6"/>
  <c r="BH784" i="6"/>
  <c r="BG784" i="6"/>
  <c r="BF784" i="6"/>
  <c r="T784" i="6"/>
  <c r="R784" i="6"/>
  <c r="P784" i="6"/>
  <c r="BI777" i="6"/>
  <c r="BH777" i="6"/>
  <c r="BG777" i="6"/>
  <c r="BF777" i="6"/>
  <c r="T777" i="6"/>
  <c r="R777" i="6"/>
  <c r="P777" i="6"/>
  <c r="BI767" i="6"/>
  <c r="BH767" i="6"/>
  <c r="BG767" i="6"/>
  <c r="BF767" i="6"/>
  <c r="T767" i="6"/>
  <c r="R767" i="6"/>
  <c r="P767" i="6"/>
  <c r="BI757" i="6"/>
  <c r="BH757" i="6"/>
  <c r="BG757" i="6"/>
  <c r="BF757" i="6"/>
  <c r="T757" i="6"/>
  <c r="R757" i="6"/>
  <c r="P757" i="6"/>
  <c r="BI751" i="6"/>
  <c r="BH751" i="6"/>
  <c r="BG751" i="6"/>
  <c r="BF751" i="6"/>
  <c r="T751" i="6"/>
  <c r="R751" i="6"/>
  <c r="P751" i="6"/>
  <c r="BI745" i="6"/>
  <c r="BH745" i="6"/>
  <c r="BG745" i="6"/>
  <c r="BF745" i="6"/>
  <c r="T745" i="6"/>
  <c r="R745" i="6"/>
  <c r="P745" i="6"/>
  <c r="BI742" i="6"/>
  <c r="BH742" i="6"/>
  <c r="BG742" i="6"/>
  <c r="BF742" i="6"/>
  <c r="T742" i="6"/>
  <c r="R742" i="6"/>
  <c r="P742" i="6"/>
  <c r="BI737" i="6"/>
  <c r="BH737" i="6"/>
  <c r="BG737" i="6"/>
  <c r="BF737" i="6"/>
  <c r="T737" i="6"/>
  <c r="R737" i="6"/>
  <c r="P737" i="6"/>
  <c r="BI731" i="6"/>
  <c r="BH731" i="6"/>
  <c r="BG731" i="6"/>
  <c r="BF731" i="6"/>
  <c r="T731" i="6"/>
  <c r="R731" i="6"/>
  <c r="P731" i="6"/>
  <c r="BI722" i="6"/>
  <c r="BH722" i="6"/>
  <c r="BG722" i="6"/>
  <c r="BF722" i="6"/>
  <c r="T722" i="6"/>
  <c r="R722" i="6"/>
  <c r="P722" i="6"/>
  <c r="BI717" i="6"/>
  <c r="BH717" i="6"/>
  <c r="BG717" i="6"/>
  <c r="BF717" i="6"/>
  <c r="T717" i="6"/>
  <c r="R717" i="6"/>
  <c r="P717" i="6"/>
  <c r="BI709" i="6"/>
  <c r="BH709" i="6"/>
  <c r="BG709" i="6"/>
  <c r="BF709" i="6"/>
  <c r="T709" i="6"/>
  <c r="R709" i="6"/>
  <c r="P709" i="6"/>
  <c r="BI695" i="6"/>
  <c r="BH695" i="6"/>
  <c r="BG695" i="6"/>
  <c r="BF695" i="6"/>
  <c r="T695" i="6"/>
  <c r="R695" i="6"/>
  <c r="P695" i="6"/>
  <c r="BI684" i="6"/>
  <c r="BH684" i="6"/>
  <c r="BG684" i="6"/>
  <c r="BF684" i="6"/>
  <c r="T684" i="6"/>
  <c r="R684" i="6"/>
  <c r="P684" i="6"/>
  <c r="BI672" i="6"/>
  <c r="BH672" i="6"/>
  <c r="BG672" i="6"/>
  <c r="BF672" i="6"/>
  <c r="T672" i="6"/>
  <c r="R672" i="6"/>
  <c r="P672" i="6"/>
  <c r="BI655" i="6"/>
  <c r="BH655" i="6"/>
  <c r="BG655" i="6"/>
  <c r="BF655" i="6"/>
  <c r="T655" i="6"/>
  <c r="R655" i="6"/>
  <c r="P655" i="6"/>
  <c r="BI639" i="6"/>
  <c r="BH639" i="6"/>
  <c r="BG639" i="6"/>
  <c r="BF639" i="6"/>
  <c r="T639" i="6"/>
  <c r="R639" i="6"/>
  <c r="P639" i="6"/>
  <c r="BI635" i="6"/>
  <c r="BH635" i="6"/>
  <c r="BG635" i="6"/>
  <c r="BF635" i="6"/>
  <c r="T635" i="6"/>
  <c r="R635" i="6"/>
  <c r="P635" i="6"/>
  <c r="BI630" i="6"/>
  <c r="BH630" i="6"/>
  <c r="BG630" i="6"/>
  <c r="BF630" i="6"/>
  <c r="T630" i="6"/>
  <c r="R630" i="6"/>
  <c r="P630" i="6"/>
  <c r="BI624" i="6"/>
  <c r="BH624" i="6"/>
  <c r="BG624" i="6"/>
  <c r="BF624" i="6"/>
  <c r="T624" i="6"/>
  <c r="R624" i="6"/>
  <c r="P624" i="6"/>
  <c r="BI618" i="6"/>
  <c r="BH618" i="6"/>
  <c r="BG618" i="6"/>
  <c r="BF618" i="6"/>
  <c r="T618" i="6"/>
  <c r="R618" i="6"/>
  <c r="P618" i="6"/>
  <c r="BI612" i="6"/>
  <c r="BH612" i="6"/>
  <c r="BG612" i="6"/>
  <c r="BF612" i="6"/>
  <c r="T612" i="6"/>
  <c r="R612" i="6"/>
  <c r="P612" i="6"/>
  <c r="BI595" i="6"/>
  <c r="BH595" i="6"/>
  <c r="BG595" i="6"/>
  <c r="BF595" i="6"/>
  <c r="T595" i="6"/>
  <c r="R595" i="6"/>
  <c r="P595" i="6"/>
  <c r="BI589" i="6"/>
  <c r="BH589" i="6"/>
  <c r="BG589" i="6"/>
  <c r="BF589" i="6"/>
  <c r="T589" i="6"/>
  <c r="R589" i="6"/>
  <c r="P589" i="6"/>
  <c r="BI584" i="6"/>
  <c r="BH584" i="6"/>
  <c r="BG584" i="6"/>
  <c r="BF584" i="6"/>
  <c r="T584" i="6"/>
  <c r="R584" i="6"/>
  <c r="P584" i="6"/>
  <c r="BI578" i="6"/>
  <c r="BH578" i="6"/>
  <c r="BG578" i="6"/>
  <c r="BF578" i="6"/>
  <c r="T578" i="6"/>
  <c r="R578" i="6"/>
  <c r="P578" i="6"/>
  <c r="BI573" i="6"/>
  <c r="BH573" i="6"/>
  <c r="BG573" i="6"/>
  <c r="BF573" i="6"/>
  <c r="T573" i="6"/>
  <c r="R573" i="6"/>
  <c r="P573" i="6"/>
  <c r="BI566" i="6"/>
  <c r="BH566" i="6"/>
  <c r="BG566" i="6"/>
  <c r="BF566" i="6"/>
  <c r="T566" i="6"/>
  <c r="R566" i="6"/>
  <c r="P566" i="6"/>
  <c r="BI562" i="6"/>
  <c r="BH562" i="6"/>
  <c r="BG562" i="6"/>
  <c r="BF562" i="6"/>
  <c r="T562" i="6"/>
  <c r="R562" i="6"/>
  <c r="P562" i="6"/>
  <c r="BI556" i="6"/>
  <c r="BH556" i="6"/>
  <c r="BG556" i="6"/>
  <c r="BF556" i="6"/>
  <c r="T556" i="6"/>
  <c r="R556" i="6"/>
  <c r="P556" i="6"/>
  <c r="BI551" i="6"/>
  <c r="BH551" i="6"/>
  <c r="BG551" i="6"/>
  <c r="BF551" i="6"/>
  <c r="T551" i="6"/>
  <c r="R551" i="6"/>
  <c r="P551" i="6"/>
  <c r="BI547" i="6"/>
  <c r="BH547" i="6"/>
  <c r="BG547" i="6"/>
  <c r="BF547" i="6"/>
  <c r="T547" i="6"/>
  <c r="R547" i="6"/>
  <c r="P547" i="6"/>
  <c r="BI541" i="6"/>
  <c r="BH541" i="6"/>
  <c r="BG541" i="6"/>
  <c r="BF541" i="6"/>
  <c r="T541" i="6"/>
  <c r="R541" i="6"/>
  <c r="P541" i="6"/>
  <c r="BI537" i="6"/>
  <c r="BH537" i="6"/>
  <c r="BG537" i="6"/>
  <c r="BF537" i="6"/>
  <c r="T537" i="6"/>
  <c r="R537" i="6"/>
  <c r="P537" i="6"/>
  <c r="BI532" i="6"/>
  <c r="BH532" i="6"/>
  <c r="BG532" i="6"/>
  <c r="BF532" i="6"/>
  <c r="T532" i="6"/>
  <c r="R532" i="6"/>
  <c r="P532" i="6"/>
  <c r="BI526" i="6"/>
  <c r="BH526" i="6"/>
  <c r="BG526" i="6"/>
  <c r="BF526" i="6"/>
  <c r="T526" i="6"/>
  <c r="R526" i="6"/>
  <c r="P526" i="6"/>
  <c r="BI520" i="6"/>
  <c r="BH520" i="6"/>
  <c r="BG520" i="6"/>
  <c r="BF520" i="6"/>
  <c r="T520" i="6"/>
  <c r="R520" i="6"/>
  <c r="P520" i="6"/>
  <c r="BI517" i="6"/>
  <c r="BH517" i="6"/>
  <c r="BG517" i="6"/>
  <c r="BF517" i="6"/>
  <c r="T517" i="6"/>
  <c r="R517" i="6"/>
  <c r="P517" i="6"/>
  <c r="BI511" i="6"/>
  <c r="BH511" i="6"/>
  <c r="BG511" i="6"/>
  <c r="BF511" i="6"/>
  <c r="T511" i="6"/>
  <c r="R511" i="6"/>
  <c r="P511" i="6"/>
  <c r="BI506" i="6"/>
  <c r="BH506" i="6"/>
  <c r="BG506" i="6"/>
  <c r="BF506" i="6"/>
  <c r="T506" i="6"/>
  <c r="R506" i="6"/>
  <c r="P506" i="6"/>
  <c r="BI502" i="6"/>
  <c r="BH502" i="6"/>
  <c r="BG502" i="6"/>
  <c r="BF502" i="6"/>
  <c r="T502" i="6"/>
  <c r="R502" i="6"/>
  <c r="P502" i="6"/>
  <c r="BI497" i="6"/>
  <c r="BH497" i="6"/>
  <c r="BG497" i="6"/>
  <c r="BF497" i="6"/>
  <c r="T497" i="6"/>
  <c r="R497" i="6"/>
  <c r="P497" i="6"/>
  <c r="BI493" i="6"/>
  <c r="BH493" i="6"/>
  <c r="BG493" i="6"/>
  <c r="BF493" i="6"/>
  <c r="T493" i="6"/>
  <c r="R493" i="6"/>
  <c r="P493" i="6"/>
  <c r="BI489" i="6"/>
  <c r="BH489" i="6"/>
  <c r="BG489" i="6"/>
  <c r="BF489" i="6"/>
  <c r="T489" i="6"/>
  <c r="R489" i="6"/>
  <c r="P489" i="6"/>
  <c r="BI485" i="6"/>
  <c r="BH485" i="6"/>
  <c r="BG485" i="6"/>
  <c r="BF485" i="6"/>
  <c r="T485" i="6"/>
  <c r="R485" i="6"/>
  <c r="P485" i="6"/>
  <c r="BI480" i="6"/>
  <c r="BH480" i="6"/>
  <c r="BG480" i="6"/>
  <c r="BF480" i="6"/>
  <c r="T480" i="6"/>
  <c r="R480" i="6"/>
  <c r="P480" i="6"/>
  <c r="BI475" i="6"/>
  <c r="BH475" i="6"/>
  <c r="BG475" i="6"/>
  <c r="BF475" i="6"/>
  <c r="T475" i="6"/>
  <c r="R475" i="6"/>
  <c r="P475" i="6"/>
  <c r="BI472" i="6"/>
  <c r="BH472" i="6"/>
  <c r="BG472" i="6"/>
  <c r="BF472" i="6"/>
  <c r="T472" i="6"/>
  <c r="R472" i="6"/>
  <c r="P472" i="6"/>
  <c r="BI467" i="6"/>
  <c r="BH467" i="6"/>
  <c r="BG467" i="6"/>
  <c r="BF467" i="6"/>
  <c r="T467" i="6"/>
  <c r="R467" i="6"/>
  <c r="P467" i="6"/>
  <c r="BI462" i="6"/>
  <c r="BH462" i="6"/>
  <c r="BG462" i="6"/>
  <c r="BF462" i="6"/>
  <c r="T462" i="6"/>
  <c r="R462" i="6"/>
  <c r="P462" i="6"/>
  <c r="BI456" i="6"/>
  <c r="BH456" i="6"/>
  <c r="BG456" i="6"/>
  <c r="BF456" i="6"/>
  <c r="T456" i="6"/>
  <c r="R456" i="6"/>
  <c r="P456" i="6"/>
  <c r="BI451" i="6"/>
  <c r="BH451" i="6"/>
  <c r="BG451" i="6"/>
  <c r="BF451" i="6"/>
  <c r="T451" i="6"/>
  <c r="R451" i="6"/>
  <c r="P451" i="6"/>
  <c r="BI446" i="6"/>
  <c r="BH446" i="6"/>
  <c r="BG446" i="6"/>
  <c r="BF446" i="6"/>
  <c r="T446" i="6"/>
  <c r="R446" i="6"/>
  <c r="P446" i="6"/>
  <c r="BI441" i="6"/>
  <c r="BH441" i="6"/>
  <c r="BG441" i="6"/>
  <c r="BF441" i="6"/>
  <c r="T441" i="6"/>
  <c r="R441" i="6"/>
  <c r="P441" i="6"/>
  <c r="BI437" i="6"/>
  <c r="BH437" i="6"/>
  <c r="BG437" i="6"/>
  <c r="BF437" i="6"/>
  <c r="T437" i="6"/>
  <c r="R437" i="6"/>
  <c r="P437" i="6"/>
  <c r="BI429" i="6"/>
  <c r="BH429" i="6"/>
  <c r="BG429" i="6"/>
  <c r="BF429" i="6"/>
  <c r="T429" i="6"/>
  <c r="R429" i="6"/>
  <c r="P429" i="6"/>
  <c r="BI424" i="6"/>
  <c r="BH424" i="6"/>
  <c r="BG424" i="6"/>
  <c r="BF424" i="6"/>
  <c r="T424" i="6"/>
  <c r="R424" i="6"/>
  <c r="P424" i="6"/>
  <c r="BI419" i="6"/>
  <c r="BH419" i="6"/>
  <c r="BG419" i="6"/>
  <c r="BF419" i="6"/>
  <c r="T419" i="6"/>
  <c r="R419" i="6"/>
  <c r="P419" i="6"/>
  <c r="BI416" i="6"/>
  <c r="BH416" i="6"/>
  <c r="BG416" i="6"/>
  <c r="BF416" i="6"/>
  <c r="T416" i="6"/>
  <c r="R416" i="6"/>
  <c r="P416" i="6"/>
  <c r="BI410" i="6"/>
  <c r="BH410" i="6"/>
  <c r="BG410" i="6"/>
  <c r="BF410" i="6"/>
  <c r="T410" i="6"/>
  <c r="R410" i="6"/>
  <c r="P410" i="6"/>
  <c r="BI406" i="6"/>
  <c r="BH406" i="6"/>
  <c r="BG406" i="6"/>
  <c r="BF406" i="6"/>
  <c r="T406" i="6"/>
  <c r="R406" i="6"/>
  <c r="P406" i="6"/>
  <c r="BI404" i="6"/>
  <c r="BH404" i="6"/>
  <c r="BG404" i="6"/>
  <c r="BF404" i="6"/>
  <c r="T404" i="6"/>
  <c r="R404" i="6"/>
  <c r="P404" i="6"/>
  <c r="BI399" i="6"/>
  <c r="BH399" i="6"/>
  <c r="BG399" i="6"/>
  <c r="BF399" i="6"/>
  <c r="T399" i="6"/>
  <c r="R399" i="6"/>
  <c r="P399" i="6"/>
  <c r="BI395" i="6"/>
  <c r="BH395" i="6"/>
  <c r="BG395" i="6"/>
  <c r="BF395" i="6"/>
  <c r="T395" i="6"/>
  <c r="R395" i="6"/>
  <c r="P395" i="6"/>
  <c r="BI392" i="6"/>
  <c r="BH392" i="6"/>
  <c r="BG392" i="6"/>
  <c r="BF392" i="6"/>
  <c r="T392" i="6"/>
  <c r="R392" i="6"/>
  <c r="P392" i="6"/>
  <c r="BI389" i="6"/>
  <c r="BH389" i="6"/>
  <c r="BG389" i="6"/>
  <c r="BF389" i="6"/>
  <c r="T389" i="6"/>
  <c r="R389" i="6"/>
  <c r="P389" i="6"/>
  <c r="BI386" i="6"/>
  <c r="BH386" i="6"/>
  <c r="BG386" i="6"/>
  <c r="BF386" i="6"/>
  <c r="T386" i="6"/>
  <c r="R386" i="6"/>
  <c r="P386" i="6"/>
  <c r="BI382" i="6"/>
  <c r="BH382" i="6"/>
  <c r="BG382" i="6"/>
  <c r="BF382" i="6"/>
  <c r="T382" i="6"/>
  <c r="R382" i="6"/>
  <c r="P382" i="6"/>
  <c r="BI379" i="6"/>
  <c r="BH379" i="6"/>
  <c r="BG379" i="6"/>
  <c r="BF379" i="6"/>
  <c r="T379" i="6"/>
  <c r="R379" i="6"/>
  <c r="P379" i="6"/>
  <c r="BI376" i="6"/>
  <c r="BH376" i="6"/>
  <c r="BG376" i="6"/>
  <c r="BF376" i="6"/>
  <c r="T376" i="6"/>
  <c r="R376" i="6"/>
  <c r="P376" i="6"/>
  <c r="BI373" i="6"/>
  <c r="BH373" i="6"/>
  <c r="BG373" i="6"/>
  <c r="BF373" i="6"/>
  <c r="T373" i="6"/>
  <c r="R373" i="6"/>
  <c r="P373" i="6"/>
  <c r="BI369" i="6"/>
  <c r="BH369" i="6"/>
  <c r="BG369" i="6"/>
  <c r="BF369" i="6"/>
  <c r="T369" i="6"/>
  <c r="R369" i="6"/>
  <c r="P369" i="6"/>
  <c r="BI361" i="6"/>
  <c r="BH361" i="6"/>
  <c r="BG361" i="6"/>
  <c r="BF361" i="6"/>
  <c r="T361" i="6"/>
  <c r="R361" i="6"/>
  <c r="P361" i="6"/>
  <c r="BI353" i="6"/>
  <c r="BH353" i="6"/>
  <c r="BG353" i="6"/>
  <c r="BF353" i="6"/>
  <c r="T353" i="6"/>
  <c r="R353" i="6"/>
  <c r="P353" i="6"/>
  <c r="BI346" i="6"/>
  <c r="BH346" i="6"/>
  <c r="BG346" i="6"/>
  <c r="BF346" i="6"/>
  <c r="T346" i="6"/>
  <c r="R346" i="6"/>
  <c r="P346" i="6"/>
  <c r="BI341" i="6"/>
  <c r="BH341" i="6"/>
  <c r="BG341" i="6"/>
  <c r="BF341" i="6"/>
  <c r="T341" i="6"/>
  <c r="R341" i="6"/>
  <c r="P341" i="6"/>
  <c r="BI337" i="6"/>
  <c r="BH337" i="6"/>
  <c r="BG337" i="6"/>
  <c r="BF337" i="6"/>
  <c r="T337" i="6"/>
  <c r="R337" i="6"/>
  <c r="P337" i="6"/>
  <c r="BI331" i="6"/>
  <c r="BH331" i="6"/>
  <c r="BG331" i="6"/>
  <c r="BF331" i="6"/>
  <c r="T331" i="6"/>
  <c r="R331" i="6"/>
  <c r="P331" i="6"/>
  <c r="BI325" i="6"/>
  <c r="BH325" i="6"/>
  <c r="BG325" i="6"/>
  <c r="BF325" i="6"/>
  <c r="T325" i="6"/>
  <c r="R325" i="6"/>
  <c r="P325" i="6"/>
  <c r="BI320" i="6"/>
  <c r="BH320" i="6"/>
  <c r="BG320" i="6"/>
  <c r="BF320" i="6"/>
  <c r="T320" i="6"/>
  <c r="R320" i="6"/>
  <c r="P320" i="6"/>
  <c r="BI310" i="6"/>
  <c r="BH310" i="6"/>
  <c r="BG310" i="6"/>
  <c r="BF310" i="6"/>
  <c r="T310" i="6"/>
  <c r="R310" i="6"/>
  <c r="P310" i="6"/>
  <c r="BI294" i="6"/>
  <c r="BH294" i="6"/>
  <c r="BG294" i="6"/>
  <c r="BF294" i="6"/>
  <c r="T294" i="6"/>
  <c r="R294" i="6"/>
  <c r="P294" i="6"/>
  <c r="BI286" i="6"/>
  <c r="BH286" i="6"/>
  <c r="BG286" i="6"/>
  <c r="BF286" i="6"/>
  <c r="T286" i="6"/>
  <c r="R286" i="6"/>
  <c r="P286" i="6"/>
  <c r="BI281" i="6"/>
  <c r="BH281" i="6"/>
  <c r="BG281" i="6"/>
  <c r="BF281" i="6"/>
  <c r="T281" i="6"/>
  <c r="R281" i="6"/>
  <c r="P281" i="6"/>
  <c r="BI276" i="6"/>
  <c r="BH276" i="6"/>
  <c r="BG276" i="6"/>
  <c r="BF276" i="6"/>
  <c r="T276" i="6"/>
  <c r="R276" i="6"/>
  <c r="P276" i="6"/>
  <c r="BI270" i="6"/>
  <c r="BH270" i="6"/>
  <c r="BG270" i="6"/>
  <c r="BF270" i="6"/>
  <c r="T270" i="6"/>
  <c r="R270" i="6"/>
  <c r="P270" i="6"/>
  <c r="BI265" i="6"/>
  <c r="BH265" i="6"/>
  <c r="BG265" i="6"/>
  <c r="BF265" i="6"/>
  <c r="T265" i="6"/>
  <c r="R265" i="6"/>
  <c r="P265" i="6"/>
  <c r="BI259" i="6"/>
  <c r="BH259" i="6"/>
  <c r="BG259" i="6"/>
  <c r="BF259" i="6"/>
  <c r="T259" i="6"/>
  <c r="R259" i="6"/>
  <c r="P259" i="6"/>
  <c r="BI253" i="6"/>
  <c r="BH253" i="6"/>
  <c r="BG253" i="6"/>
  <c r="BF253" i="6"/>
  <c r="T253" i="6"/>
  <c r="R253" i="6"/>
  <c r="P253" i="6"/>
  <c r="BI245" i="6"/>
  <c r="BH245" i="6"/>
  <c r="BG245" i="6"/>
  <c r="BF245" i="6"/>
  <c r="T245" i="6"/>
  <c r="R245" i="6"/>
  <c r="P245" i="6"/>
  <c r="BI240" i="6"/>
  <c r="BH240" i="6"/>
  <c r="BG240" i="6"/>
  <c r="BF240" i="6"/>
  <c r="T240" i="6"/>
  <c r="R240" i="6"/>
  <c r="P240" i="6"/>
  <c r="BI232" i="6"/>
  <c r="BH232" i="6"/>
  <c r="BG232" i="6"/>
  <c r="BF232" i="6"/>
  <c r="T232" i="6"/>
  <c r="R232" i="6"/>
  <c r="P232" i="6"/>
  <c r="BI229" i="6"/>
  <c r="BH229" i="6"/>
  <c r="BG229" i="6"/>
  <c r="BF229" i="6"/>
  <c r="T229" i="6"/>
  <c r="R229" i="6"/>
  <c r="P229" i="6"/>
  <c r="BI223" i="6"/>
  <c r="BH223" i="6"/>
  <c r="BG223" i="6"/>
  <c r="BF223" i="6"/>
  <c r="T223" i="6"/>
  <c r="R223" i="6"/>
  <c r="P223" i="6"/>
  <c r="BI219" i="6"/>
  <c r="BH219" i="6"/>
  <c r="BG219" i="6"/>
  <c r="BF219" i="6"/>
  <c r="T219" i="6"/>
  <c r="R219" i="6"/>
  <c r="P219" i="6"/>
  <c r="BI211" i="6"/>
  <c r="BH211" i="6"/>
  <c r="BG211" i="6"/>
  <c r="BF211" i="6"/>
  <c r="T211" i="6"/>
  <c r="R211" i="6"/>
  <c r="P211" i="6"/>
  <c r="BI203" i="6"/>
  <c r="BH203" i="6"/>
  <c r="BG203" i="6"/>
  <c r="BF203" i="6"/>
  <c r="T203" i="6"/>
  <c r="R203" i="6"/>
  <c r="P203" i="6"/>
  <c r="BI198" i="6"/>
  <c r="BH198" i="6"/>
  <c r="BG198" i="6"/>
  <c r="BF198" i="6"/>
  <c r="T198" i="6"/>
  <c r="R198" i="6"/>
  <c r="P198" i="6"/>
  <c r="BI190" i="6"/>
  <c r="BH190" i="6"/>
  <c r="BG190" i="6"/>
  <c r="BF190" i="6"/>
  <c r="T190" i="6"/>
  <c r="R190" i="6"/>
  <c r="P190" i="6"/>
  <c r="BI185" i="6"/>
  <c r="BH185" i="6"/>
  <c r="BG185" i="6"/>
  <c r="BF185" i="6"/>
  <c r="T185" i="6"/>
  <c r="R185" i="6"/>
  <c r="P185" i="6"/>
  <c r="BI177" i="6"/>
  <c r="BH177" i="6"/>
  <c r="BG177" i="6"/>
  <c r="BF177" i="6"/>
  <c r="T177" i="6"/>
  <c r="R177" i="6"/>
  <c r="P177" i="6"/>
  <c r="BI170" i="6"/>
  <c r="BH170" i="6"/>
  <c r="BG170" i="6"/>
  <c r="BF170" i="6"/>
  <c r="T170" i="6"/>
  <c r="T169" i="6" s="1"/>
  <c r="R170" i="6"/>
  <c r="R169" i="6" s="1"/>
  <c r="P170" i="6"/>
  <c r="P169" i="6" s="1"/>
  <c r="BI162" i="6"/>
  <c r="BH162" i="6"/>
  <c r="BG162" i="6"/>
  <c r="BF162" i="6"/>
  <c r="T162" i="6"/>
  <c r="R162" i="6"/>
  <c r="P162" i="6"/>
  <c r="BI159" i="6"/>
  <c r="BH159" i="6"/>
  <c r="BG159" i="6"/>
  <c r="BF159" i="6"/>
  <c r="T159" i="6"/>
  <c r="R159" i="6"/>
  <c r="P159" i="6"/>
  <c r="BI155" i="6"/>
  <c r="BH155" i="6"/>
  <c r="BG155" i="6"/>
  <c r="BF155" i="6"/>
  <c r="T155" i="6"/>
  <c r="R155" i="6"/>
  <c r="P155" i="6"/>
  <c r="BI150" i="6"/>
  <c r="BH150" i="6"/>
  <c r="BG150" i="6"/>
  <c r="BF150" i="6"/>
  <c r="T150" i="6"/>
  <c r="R150" i="6"/>
  <c r="P150" i="6"/>
  <c r="BI146" i="6"/>
  <c r="BH146" i="6"/>
  <c r="BG146" i="6"/>
  <c r="BF146" i="6"/>
  <c r="T146" i="6"/>
  <c r="R146" i="6"/>
  <c r="P146" i="6"/>
  <c r="BI142" i="6"/>
  <c r="BH142" i="6"/>
  <c r="BG142" i="6"/>
  <c r="BF142" i="6"/>
  <c r="T142" i="6"/>
  <c r="R142" i="6"/>
  <c r="P142" i="6"/>
  <c r="BI136" i="6"/>
  <c r="BH136" i="6"/>
  <c r="BG136" i="6"/>
  <c r="BF136" i="6"/>
  <c r="T136" i="6"/>
  <c r="R136" i="6"/>
  <c r="P136" i="6"/>
  <c r="BI131" i="6"/>
  <c r="BH131" i="6"/>
  <c r="BG131" i="6"/>
  <c r="BF131" i="6"/>
  <c r="T131" i="6"/>
  <c r="R131" i="6"/>
  <c r="P131" i="6"/>
  <c r="BI126" i="6"/>
  <c r="BH126" i="6"/>
  <c r="BG126" i="6"/>
  <c r="BF126" i="6"/>
  <c r="T126" i="6"/>
  <c r="R126" i="6"/>
  <c r="P126" i="6"/>
  <c r="BI120" i="6"/>
  <c r="BH120" i="6"/>
  <c r="BG120" i="6"/>
  <c r="BF120" i="6"/>
  <c r="T120" i="6"/>
  <c r="R120" i="6"/>
  <c r="P120" i="6"/>
  <c r="BI115" i="6"/>
  <c r="BH115" i="6"/>
  <c r="BG115" i="6"/>
  <c r="BF115" i="6"/>
  <c r="T115" i="6"/>
  <c r="R115" i="6"/>
  <c r="P115" i="6"/>
  <c r="BI111" i="6"/>
  <c r="BH111" i="6"/>
  <c r="BG111" i="6"/>
  <c r="BF111" i="6"/>
  <c r="T111" i="6"/>
  <c r="R111" i="6"/>
  <c r="P111" i="6"/>
  <c r="BI106" i="6"/>
  <c r="BH106" i="6"/>
  <c r="BG106" i="6"/>
  <c r="BF106" i="6"/>
  <c r="T106" i="6"/>
  <c r="R106" i="6"/>
  <c r="P106" i="6"/>
  <c r="BI102" i="6"/>
  <c r="BH102" i="6"/>
  <c r="BG102" i="6"/>
  <c r="BF102" i="6"/>
  <c r="T102" i="6"/>
  <c r="R102" i="6"/>
  <c r="P102" i="6"/>
  <c r="F95" i="6"/>
  <c r="F93" i="6"/>
  <c r="E91" i="6"/>
  <c r="F58" i="6"/>
  <c r="F56" i="6"/>
  <c r="E54" i="6"/>
  <c r="J26" i="6"/>
  <c r="E26" i="6"/>
  <c r="J96" i="6" s="1"/>
  <c r="J25" i="6"/>
  <c r="J23" i="6"/>
  <c r="E23" i="6"/>
  <c r="J95" i="6" s="1"/>
  <c r="J22" i="6"/>
  <c r="J20" i="6"/>
  <c r="E20" i="6"/>
  <c r="F96" i="6" s="1"/>
  <c r="J19" i="6"/>
  <c r="J14" i="6"/>
  <c r="J56" i="6" s="1"/>
  <c r="E7" i="6"/>
  <c r="E50" i="6" s="1"/>
  <c r="J39" i="5"/>
  <c r="J38" i="5"/>
  <c r="AY60" i="1" s="1"/>
  <c r="J37" i="5"/>
  <c r="AX60" i="1"/>
  <c r="BI199" i="5"/>
  <c r="BH199" i="5"/>
  <c r="BG199" i="5"/>
  <c r="BF199" i="5"/>
  <c r="T199" i="5"/>
  <c r="R199" i="5"/>
  <c r="P199" i="5"/>
  <c r="BI194" i="5"/>
  <c r="BH194" i="5"/>
  <c r="BG194" i="5"/>
  <c r="BF194" i="5"/>
  <c r="T194" i="5"/>
  <c r="R194" i="5"/>
  <c r="P194" i="5"/>
  <c r="BI178" i="5"/>
  <c r="BH178" i="5"/>
  <c r="BG178" i="5"/>
  <c r="BF178" i="5"/>
  <c r="T178" i="5"/>
  <c r="R178" i="5"/>
  <c r="P178" i="5"/>
  <c r="BI164" i="5"/>
  <c r="BH164" i="5"/>
  <c r="BG164" i="5"/>
  <c r="BF164" i="5"/>
  <c r="T164" i="5"/>
  <c r="R164" i="5"/>
  <c r="P164" i="5"/>
  <c r="BI159" i="5"/>
  <c r="BH159" i="5"/>
  <c r="BG159" i="5"/>
  <c r="BF159" i="5"/>
  <c r="T159" i="5"/>
  <c r="R159" i="5"/>
  <c r="P159" i="5"/>
  <c r="BI155" i="5"/>
  <c r="BH155" i="5"/>
  <c r="BG155" i="5"/>
  <c r="BF155" i="5"/>
  <c r="T155" i="5"/>
  <c r="R155" i="5"/>
  <c r="P155" i="5"/>
  <c r="BI153" i="5"/>
  <c r="BH153" i="5"/>
  <c r="BG153" i="5"/>
  <c r="BF153" i="5"/>
  <c r="T153" i="5"/>
  <c r="R153" i="5"/>
  <c r="P153" i="5"/>
  <c r="BI149" i="5"/>
  <c r="BH149" i="5"/>
  <c r="BG149" i="5"/>
  <c r="BF149" i="5"/>
  <c r="T149" i="5"/>
  <c r="R149" i="5"/>
  <c r="P149" i="5"/>
  <c r="BI145" i="5"/>
  <c r="BH145" i="5"/>
  <c r="BG145" i="5"/>
  <c r="BF145" i="5"/>
  <c r="T145" i="5"/>
  <c r="R145" i="5"/>
  <c r="P145" i="5"/>
  <c r="BI139" i="5"/>
  <c r="BH139" i="5"/>
  <c r="BG139" i="5"/>
  <c r="BF139" i="5"/>
  <c r="T139" i="5"/>
  <c r="R139" i="5"/>
  <c r="P139" i="5"/>
  <c r="BI133" i="5"/>
  <c r="BH133" i="5"/>
  <c r="BG133" i="5"/>
  <c r="BF133" i="5"/>
  <c r="T133" i="5"/>
  <c r="R133" i="5"/>
  <c r="P133" i="5"/>
  <c r="BI128" i="5"/>
  <c r="BH128" i="5"/>
  <c r="BG128" i="5"/>
  <c r="BF128" i="5"/>
  <c r="T128" i="5"/>
  <c r="R128" i="5"/>
  <c r="P128" i="5"/>
  <c r="BI123" i="5"/>
  <c r="BH123" i="5"/>
  <c r="BG123" i="5"/>
  <c r="BF123" i="5"/>
  <c r="T123" i="5"/>
  <c r="R123" i="5"/>
  <c r="P123" i="5"/>
  <c r="BI121" i="5"/>
  <c r="BH121" i="5"/>
  <c r="BG121" i="5"/>
  <c r="BF121" i="5"/>
  <c r="T121" i="5"/>
  <c r="R121" i="5"/>
  <c r="P121" i="5"/>
  <c r="BI116" i="5"/>
  <c r="BH116" i="5"/>
  <c r="BG116" i="5"/>
  <c r="BF116" i="5"/>
  <c r="T116" i="5"/>
  <c r="R116" i="5"/>
  <c r="P116" i="5"/>
  <c r="BI109" i="5"/>
  <c r="BH109" i="5"/>
  <c r="BG109" i="5"/>
  <c r="BF109" i="5"/>
  <c r="T109" i="5"/>
  <c r="R109" i="5"/>
  <c r="P109" i="5"/>
  <c r="BI104" i="5"/>
  <c r="BH104" i="5"/>
  <c r="BG104" i="5"/>
  <c r="BF104" i="5"/>
  <c r="T104" i="5"/>
  <c r="R104" i="5"/>
  <c r="P104" i="5"/>
  <c r="BI100" i="5"/>
  <c r="BH100" i="5"/>
  <c r="BG100" i="5"/>
  <c r="BF100" i="5"/>
  <c r="T100" i="5"/>
  <c r="R100" i="5"/>
  <c r="P100" i="5"/>
  <c r="BI95" i="5"/>
  <c r="BH95" i="5"/>
  <c r="BG95" i="5"/>
  <c r="BF95" i="5"/>
  <c r="T95" i="5"/>
  <c r="R95" i="5"/>
  <c r="P95" i="5"/>
  <c r="BI91" i="5"/>
  <c r="BH91" i="5"/>
  <c r="BG91" i="5"/>
  <c r="BF91" i="5"/>
  <c r="T91" i="5"/>
  <c r="R91" i="5"/>
  <c r="P91" i="5"/>
  <c r="F84" i="5"/>
  <c r="F82" i="5"/>
  <c r="E80" i="5"/>
  <c r="F58" i="5"/>
  <c r="F56" i="5"/>
  <c r="E54" i="5"/>
  <c r="J26" i="5"/>
  <c r="E26" i="5"/>
  <c r="J85" i="5" s="1"/>
  <c r="J25" i="5"/>
  <c r="J23" i="5"/>
  <c r="E23" i="5"/>
  <c r="J58" i="5" s="1"/>
  <c r="J22" i="5"/>
  <c r="J20" i="5"/>
  <c r="E20" i="5"/>
  <c r="F59" i="5" s="1"/>
  <c r="J19" i="5"/>
  <c r="J14" i="5"/>
  <c r="J82" i="5" s="1"/>
  <c r="E7" i="5"/>
  <c r="E76" i="5" s="1"/>
  <c r="J39" i="4"/>
  <c r="J38" i="4"/>
  <c r="AY59" i="1" s="1"/>
  <c r="J37" i="4"/>
  <c r="AX59" i="1" s="1"/>
  <c r="BI371" i="4"/>
  <c r="BH371" i="4"/>
  <c r="BG371" i="4"/>
  <c r="BF371" i="4"/>
  <c r="T371" i="4"/>
  <c r="R371" i="4"/>
  <c r="P371" i="4"/>
  <c r="BI367" i="4"/>
  <c r="BH367" i="4"/>
  <c r="BG367" i="4"/>
  <c r="BF367" i="4"/>
  <c r="T367" i="4"/>
  <c r="R367" i="4"/>
  <c r="P367" i="4"/>
  <c r="BI360" i="4"/>
  <c r="BH360" i="4"/>
  <c r="BG360" i="4"/>
  <c r="BF360" i="4"/>
  <c r="T360" i="4"/>
  <c r="R360" i="4"/>
  <c r="P360" i="4"/>
  <c r="BI356" i="4"/>
  <c r="BH356" i="4"/>
  <c r="BG356" i="4"/>
  <c r="BF356" i="4"/>
  <c r="T356" i="4"/>
  <c r="R356" i="4"/>
  <c r="P356" i="4"/>
  <c r="BI350" i="4"/>
  <c r="BH350" i="4"/>
  <c r="BG350" i="4"/>
  <c r="BF350" i="4"/>
  <c r="T350" i="4"/>
  <c r="R350" i="4"/>
  <c r="P350" i="4"/>
  <c r="BI343" i="4"/>
  <c r="BH343" i="4"/>
  <c r="BG343" i="4"/>
  <c r="BF343" i="4"/>
  <c r="T343" i="4"/>
  <c r="R343" i="4"/>
  <c r="P343" i="4"/>
  <c r="BI341" i="4"/>
  <c r="BH341" i="4"/>
  <c r="BG341" i="4"/>
  <c r="BF341" i="4"/>
  <c r="T341" i="4"/>
  <c r="R341" i="4"/>
  <c r="P341" i="4"/>
  <c r="BI336" i="4"/>
  <c r="BH336" i="4"/>
  <c r="BG336" i="4"/>
  <c r="BF336" i="4"/>
  <c r="T336" i="4"/>
  <c r="R336" i="4"/>
  <c r="P336" i="4"/>
  <c r="BI331" i="4"/>
  <c r="BH331" i="4"/>
  <c r="BG331" i="4"/>
  <c r="BF331" i="4"/>
  <c r="T331" i="4"/>
  <c r="R331" i="4"/>
  <c r="P331" i="4"/>
  <c r="BI326" i="4"/>
  <c r="BH326" i="4"/>
  <c r="BG326" i="4"/>
  <c r="BF326" i="4"/>
  <c r="T326" i="4"/>
  <c r="R326" i="4"/>
  <c r="P326" i="4"/>
  <c r="BI322" i="4"/>
  <c r="BH322" i="4"/>
  <c r="BG322" i="4"/>
  <c r="BF322" i="4"/>
  <c r="T322" i="4"/>
  <c r="T321" i="4" s="1"/>
  <c r="R322" i="4"/>
  <c r="R321" i="4" s="1"/>
  <c r="P322" i="4"/>
  <c r="P321" i="4" s="1"/>
  <c r="BI314" i="4"/>
  <c r="BH314" i="4"/>
  <c r="BG314" i="4"/>
  <c r="BF314" i="4"/>
  <c r="T314" i="4"/>
  <c r="R314" i="4"/>
  <c r="P314" i="4"/>
  <c r="BI309" i="4"/>
  <c r="BH309" i="4"/>
  <c r="BG309" i="4"/>
  <c r="BF309" i="4"/>
  <c r="T309" i="4"/>
  <c r="R309" i="4"/>
  <c r="P309" i="4"/>
  <c r="BI301" i="4"/>
  <c r="BH301" i="4"/>
  <c r="BG301" i="4"/>
  <c r="BF301" i="4"/>
  <c r="T301" i="4"/>
  <c r="R301" i="4"/>
  <c r="P301" i="4"/>
  <c r="BI296" i="4"/>
  <c r="BH296" i="4"/>
  <c r="BG296" i="4"/>
  <c r="BF296" i="4"/>
  <c r="T296" i="4"/>
  <c r="R296" i="4"/>
  <c r="P296" i="4"/>
  <c r="BI293" i="4"/>
  <c r="BH293" i="4"/>
  <c r="BG293" i="4"/>
  <c r="BF293" i="4"/>
  <c r="T293" i="4"/>
  <c r="R293" i="4"/>
  <c r="P293" i="4"/>
  <c r="BI290" i="4"/>
  <c r="BH290" i="4"/>
  <c r="BG290" i="4"/>
  <c r="BF290" i="4"/>
  <c r="T290" i="4"/>
  <c r="R290" i="4"/>
  <c r="P290" i="4"/>
  <c r="BI287" i="4"/>
  <c r="BH287" i="4"/>
  <c r="BG287" i="4"/>
  <c r="BF287" i="4"/>
  <c r="T287" i="4"/>
  <c r="R287" i="4"/>
  <c r="P287" i="4"/>
  <c r="BI281" i="4"/>
  <c r="BH281" i="4"/>
  <c r="BG281" i="4"/>
  <c r="BF281" i="4"/>
  <c r="T281" i="4"/>
  <c r="R281" i="4"/>
  <c r="P281" i="4"/>
  <c r="BI275" i="4"/>
  <c r="BH275" i="4"/>
  <c r="BG275" i="4"/>
  <c r="BF275" i="4"/>
  <c r="T275" i="4"/>
  <c r="R275" i="4"/>
  <c r="P275" i="4"/>
  <c r="BI270" i="4"/>
  <c r="BH270" i="4"/>
  <c r="BG270" i="4"/>
  <c r="BF270" i="4"/>
  <c r="T270" i="4"/>
  <c r="R270" i="4"/>
  <c r="P270" i="4"/>
  <c r="BI265" i="4"/>
  <c r="BH265" i="4"/>
  <c r="BG265" i="4"/>
  <c r="BF265" i="4"/>
  <c r="T265" i="4"/>
  <c r="R265" i="4"/>
  <c r="P265" i="4"/>
  <c r="BI259" i="4"/>
  <c r="BH259" i="4"/>
  <c r="BG259" i="4"/>
  <c r="BF259" i="4"/>
  <c r="T259" i="4"/>
  <c r="R259" i="4"/>
  <c r="P259" i="4"/>
  <c r="BI252" i="4"/>
  <c r="BH252" i="4"/>
  <c r="BG252" i="4"/>
  <c r="BF252" i="4"/>
  <c r="T252" i="4"/>
  <c r="T251" i="4" s="1"/>
  <c r="R252" i="4"/>
  <c r="R251" i="4" s="1"/>
  <c r="P252" i="4"/>
  <c r="P251" i="4" s="1"/>
  <c r="BI246" i="4"/>
  <c r="BH246" i="4"/>
  <c r="BG246" i="4"/>
  <c r="BF246" i="4"/>
  <c r="T246" i="4"/>
  <c r="R246" i="4"/>
  <c r="P246" i="4"/>
  <c r="BI239" i="4"/>
  <c r="BH239" i="4"/>
  <c r="BG239" i="4"/>
  <c r="BF239" i="4"/>
  <c r="T239" i="4"/>
  <c r="R239" i="4"/>
  <c r="P239" i="4"/>
  <c r="BI234" i="4"/>
  <c r="BH234" i="4"/>
  <c r="BG234" i="4"/>
  <c r="BF234" i="4"/>
  <c r="T234" i="4"/>
  <c r="R234" i="4"/>
  <c r="P234" i="4"/>
  <c r="BI229" i="4"/>
  <c r="BH229" i="4"/>
  <c r="BG229" i="4"/>
  <c r="BF229" i="4"/>
  <c r="T229" i="4"/>
  <c r="R229" i="4"/>
  <c r="P229" i="4"/>
  <c r="BI225" i="4"/>
  <c r="BH225" i="4"/>
  <c r="BG225" i="4"/>
  <c r="BF225" i="4"/>
  <c r="T225" i="4"/>
  <c r="R225" i="4"/>
  <c r="P225" i="4"/>
  <c r="BI221" i="4"/>
  <c r="BH221" i="4"/>
  <c r="BG221" i="4"/>
  <c r="BF221" i="4"/>
  <c r="T221" i="4"/>
  <c r="R221" i="4"/>
  <c r="P221" i="4"/>
  <c r="BI211" i="4"/>
  <c r="BH211" i="4"/>
  <c r="BG211" i="4"/>
  <c r="BF211" i="4"/>
  <c r="T211" i="4"/>
  <c r="R211" i="4"/>
  <c r="P211" i="4"/>
  <c r="BI207" i="4"/>
  <c r="BH207" i="4"/>
  <c r="BG207" i="4"/>
  <c r="BF207" i="4"/>
  <c r="T207" i="4"/>
  <c r="R207" i="4"/>
  <c r="P207" i="4"/>
  <c r="BI201" i="4"/>
  <c r="BH201" i="4"/>
  <c r="BG201" i="4"/>
  <c r="BF201" i="4"/>
  <c r="T201" i="4"/>
  <c r="R201" i="4"/>
  <c r="P201" i="4"/>
  <c r="BI196" i="4"/>
  <c r="BH196" i="4"/>
  <c r="BG196" i="4"/>
  <c r="BF196" i="4"/>
  <c r="T196" i="4"/>
  <c r="R196" i="4"/>
  <c r="P196" i="4"/>
  <c r="BI191" i="4"/>
  <c r="BH191" i="4"/>
  <c r="BG191" i="4"/>
  <c r="BF191" i="4"/>
  <c r="T191" i="4"/>
  <c r="R191" i="4"/>
  <c r="P191" i="4"/>
  <c r="BI188" i="4"/>
  <c r="BH188" i="4"/>
  <c r="BG188" i="4"/>
  <c r="BF188" i="4"/>
  <c r="T188" i="4"/>
  <c r="R188" i="4"/>
  <c r="P188" i="4"/>
  <c r="BI182" i="4"/>
  <c r="BH182" i="4"/>
  <c r="BG182" i="4"/>
  <c r="BF182" i="4"/>
  <c r="T182" i="4"/>
  <c r="R182" i="4"/>
  <c r="P182" i="4"/>
  <c r="BI179" i="4"/>
  <c r="BH179" i="4"/>
  <c r="BG179" i="4"/>
  <c r="BF179" i="4"/>
  <c r="T179" i="4"/>
  <c r="R179" i="4"/>
  <c r="P179" i="4"/>
  <c r="BI174" i="4"/>
  <c r="BH174" i="4"/>
  <c r="BG174" i="4"/>
  <c r="BF174" i="4"/>
  <c r="T174" i="4"/>
  <c r="R174" i="4"/>
  <c r="P174" i="4"/>
  <c r="BI169" i="4"/>
  <c r="BH169" i="4"/>
  <c r="BG169" i="4"/>
  <c r="BF169" i="4"/>
  <c r="T169" i="4"/>
  <c r="R169" i="4"/>
  <c r="P169" i="4"/>
  <c r="BI164" i="4"/>
  <c r="BH164" i="4"/>
  <c r="BG164" i="4"/>
  <c r="BF164" i="4"/>
  <c r="T164" i="4"/>
  <c r="R164" i="4"/>
  <c r="P164" i="4"/>
  <c r="BI160" i="4"/>
  <c r="BH160" i="4"/>
  <c r="BG160" i="4"/>
  <c r="BF160" i="4"/>
  <c r="T160" i="4"/>
  <c r="R160" i="4"/>
  <c r="P160" i="4"/>
  <c r="BI156" i="4"/>
  <c r="BH156" i="4"/>
  <c r="BG156" i="4"/>
  <c r="BF156" i="4"/>
  <c r="T156" i="4"/>
  <c r="R156" i="4"/>
  <c r="P156" i="4"/>
  <c r="BI151" i="4"/>
  <c r="BH151" i="4"/>
  <c r="BG151" i="4"/>
  <c r="BF151" i="4"/>
  <c r="T151" i="4"/>
  <c r="R151" i="4"/>
  <c r="P151" i="4"/>
  <c r="BI144" i="4"/>
  <c r="BH144" i="4"/>
  <c r="BG144" i="4"/>
  <c r="BF144" i="4"/>
  <c r="T144" i="4"/>
  <c r="R144" i="4"/>
  <c r="P144" i="4"/>
  <c r="BI138" i="4"/>
  <c r="BH138" i="4"/>
  <c r="BG138" i="4"/>
  <c r="BF138" i="4"/>
  <c r="T138" i="4"/>
  <c r="R138" i="4"/>
  <c r="P138" i="4"/>
  <c r="BI132" i="4"/>
  <c r="BH132" i="4"/>
  <c r="BG132" i="4"/>
  <c r="BF132" i="4"/>
  <c r="T132" i="4"/>
  <c r="R132" i="4"/>
  <c r="P132" i="4"/>
  <c r="BI127" i="4"/>
  <c r="BH127" i="4"/>
  <c r="BG127" i="4"/>
  <c r="BF127" i="4"/>
  <c r="T127" i="4"/>
  <c r="R127" i="4"/>
  <c r="P127" i="4"/>
  <c r="BI120" i="4"/>
  <c r="BH120" i="4"/>
  <c r="BG120" i="4"/>
  <c r="BF120" i="4"/>
  <c r="T120" i="4"/>
  <c r="R120" i="4"/>
  <c r="P120" i="4"/>
  <c r="BI115" i="4"/>
  <c r="BH115" i="4"/>
  <c r="BG115" i="4"/>
  <c r="BF115" i="4"/>
  <c r="T115" i="4"/>
  <c r="R115" i="4"/>
  <c r="P115" i="4"/>
  <c r="BI110" i="4"/>
  <c r="BH110" i="4"/>
  <c r="BG110" i="4"/>
  <c r="BF110" i="4"/>
  <c r="T110" i="4"/>
  <c r="R110" i="4"/>
  <c r="P110" i="4"/>
  <c r="BI103" i="4"/>
  <c r="BH103" i="4"/>
  <c r="BG103" i="4"/>
  <c r="BF103" i="4"/>
  <c r="T103" i="4"/>
  <c r="R103" i="4"/>
  <c r="P103" i="4"/>
  <c r="BI100" i="4"/>
  <c r="BH100" i="4"/>
  <c r="BG100" i="4"/>
  <c r="BF100" i="4"/>
  <c r="T100" i="4"/>
  <c r="R100" i="4"/>
  <c r="P100" i="4"/>
  <c r="F93" i="4"/>
  <c r="F91" i="4"/>
  <c r="E89" i="4"/>
  <c r="F58" i="4"/>
  <c r="F56" i="4"/>
  <c r="E54" i="4"/>
  <c r="J26" i="4"/>
  <c r="E26" i="4"/>
  <c r="J59" i="4" s="1"/>
  <c r="J25" i="4"/>
  <c r="J23" i="4"/>
  <c r="E23" i="4"/>
  <c r="J58" i="4" s="1"/>
  <c r="J22" i="4"/>
  <c r="J20" i="4"/>
  <c r="E20" i="4"/>
  <c r="F59" i="4"/>
  <c r="J19" i="4"/>
  <c r="J14" i="4"/>
  <c r="J91" i="4" s="1"/>
  <c r="E7" i="4"/>
  <c r="E85" i="4"/>
  <c r="J39" i="3"/>
  <c r="J38" i="3"/>
  <c r="AY57" i="1" s="1"/>
  <c r="J37" i="3"/>
  <c r="AX57" i="1" s="1"/>
  <c r="BI230" i="3"/>
  <c r="BH230" i="3"/>
  <c r="BG230" i="3"/>
  <c r="BF230" i="3"/>
  <c r="T230" i="3"/>
  <c r="R230" i="3"/>
  <c r="P230" i="3"/>
  <c r="BI225" i="3"/>
  <c r="BH225" i="3"/>
  <c r="BG225" i="3"/>
  <c r="BF225" i="3"/>
  <c r="T225" i="3"/>
  <c r="R225" i="3"/>
  <c r="P225" i="3"/>
  <c r="BI220" i="3"/>
  <c r="BH220" i="3"/>
  <c r="BG220" i="3"/>
  <c r="BF220" i="3"/>
  <c r="T220" i="3"/>
  <c r="R220" i="3"/>
  <c r="P220" i="3"/>
  <c r="BI215" i="3"/>
  <c r="BH215" i="3"/>
  <c r="BG215" i="3"/>
  <c r="BF215" i="3"/>
  <c r="T215" i="3"/>
  <c r="R215" i="3"/>
  <c r="P215" i="3"/>
  <c r="BI210" i="3"/>
  <c r="BH210" i="3"/>
  <c r="BG210" i="3"/>
  <c r="BF210" i="3"/>
  <c r="T210" i="3"/>
  <c r="R210" i="3"/>
  <c r="P210" i="3"/>
  <c r="BI194" i="3"/>
  <c r="BH194" i="3"/>
  <c r="BG194" i="3"/>
  <c r="BF194" i="3"/>
  <c r="T194" i="3"/>
  <c r="R194" i="3"/>
  <c r="P194" i="3"/>
  <c r="BI180" i="3"/>
  <c r="BH180" i="3"/>
  <c r="BG180" i="3"/>
  <c r="BF180" i="3"/>
  <c r="T180" i="3"/>
  <c r="R180" i="3"/>
  <c r="P180" i="3"/>
  <c r="BI174" i="3"/>
  <c r="BH174" i="3"/>
  <c r="BG174" i="3"/>
  <c r="BF174" i="3"/>
  <c r="T174" i="3"/>
  <c r="R174" i="3"/>
  <c r="P174" i="3"/>
  <c r="BI169" i="3"/>
  <c r="BH169" i="3"/>
  <c r="BG169" i="3"/>
  <c r="BF169" i="3"/>
  <c r="T169" i="3"/>
  <c r="R169" i="3"/>
  <c r="P169" i="3"/>
  <c r="BI167" i="3"/>
  <c r="BH167" i="3"/>
  <c r="BG167" i="3"/>
  <c r="BF167" i="3"/>
  <c r="T167" i="3"/>
  <c r="R167" i="3"/>
  <c r="P167" i="3"/>
  <c r="BI163" i="3"/>
  <c r="BH163" i="3"/>
  <c r="BG163" i="3"/>
  <c r="BF163" i="3"/>
  <c r="T163" i="3"/>
  <c r="R163" i="3"/>
  <c r="P163" i="3"/>
  <c r="BI159" i="3"/>
  <c r="BH159" i="3"/>
  <c r="BG159" i="3"/>
  <c r="BF159" i="3"/>
  <c r="T159" i="3"/>
  <c r="R159" i="3"/>
  <c r="P159" i="3"/>
  <c r="BI152" i="3"/>
  <c r="BH152" i="3"/>
  <c r="BG152" i="3"/>
  <c r="BF152" i="3"/>
  <c r="T152" i="3"/>
  <c r="R152" i="3"/>
  <c r="P152" i="3"/>
  <c r="BI146" i="3"/>
  <c r="BH146" i="3"/>
  <c r="BG146" i="3"/>
  <c r="BF146" i="3"/>
  <c r="T146" i="3"/>
  <c r="R146" i="3"/>
  <c r="P146" i="3"/>
  <c r="BI140" i="3"/>
  <c r="BH140" i="3"/>
  <c r="BG140" i="3"/>
  <c r="BF140" i="3"/>
  <c r="T140" i="3"/>
  <c r="R140" i="3"/>
  <c r="P140" i="3"/>
  <c r="BI135" i="3"/>
  <c r="BH135" i="3"/>
  <c r="BG135" i="3"/>
  <c r="BF135" i="3"/>
  <c r="T135" i="3"/>
  <c r="R135" i="3"/>
  <c r="P135" i="3"/>
  <c r="BI130" i="3"/>
  <c r="BH130" i="3"/>
  <c r="BG130" i="3"/>
  <c r="BF130" i="3"/>
  <c r="T130" i="3"/>
  <c r="R130" i="3"/>
  <c r="P130" i="3"/>
  <c r="BI125" i="3"/>
  <c r="BH125" i="3"/>
  <c r="BG125" i="3"/>
  <c r="BF125" i="3"/>
  <c r="T125" i="3"/>
  <c r="R125" i="3"/>
  <c r="P125" i="3"/>
  <c r="BI121" i="3"/>
  <c r="BH121" i="3"/>
  <c r="BG121" i="3"/>
  <c r="BF121" i="3"/>
  <c r="T121" i="3"/>
  <c r="R121" i="3"/>
  <c r="P121" i="3"/>
  <c r="BI116" i="3"/>
  <c r="BH116" i="3"/>
  <c r="BG116" i="3"/>
  <c r="BF116" i="3"/>
  <c r="T116" i="3"/>
  <c r="R116" i="3"/>
  <c r="P116" i="3"/>
  <c r="BI114" i="3"/>
  <c r="BH114" i="3"/>
  <c r="BG114" i="3"/>
  <c r="BF114" i="3"/>
  <c r="T114" i="3"/>
  <c r="R114" i="3"/>
  <c r="P114" i="3"/>
  <c r="BI109" i="3"/>
  <c r="BH109" i="3"/>
  <c r="BG109" i="3"/>
  <c r="BF109" i="3"/>
  <c r="T109" i="3"/>
  <c r="R109" i="3"/>
  <c r="P109" i="3"/>
  <c r="BI104" i="3"/>
  <c r="BH104" i="3"/>
  <c r="BG104" i="3"/>
  <c r="BF104" i="3"/>
  <c r="T104" i="3"/>
  <c r="R104" i="3"/>
  <c r="P104" i="3"/>
  <c r="BI100" i="3"/>
  <c r="BH100" i="3"/>
  <c r="BG100" i="3"/>
  <c r="BF100" i="3"/>
  <c r="T100" i="3"/>
  <c r="R100" i="3"/>
  <c r="P100" i="3"/>
  <c r="BI95" i="3"/>
  <c r="BH95" i="3"/>
  <c r="BG95" i="3"/>
  <c r="BF95" i="3"/>
  <c r="T95" i="3"/>
  <c r="R95" i="3"/>
  <c r="P95" i="3"/>
  <c r="BI91" i="3"/>
  <c r="BH91" i="3"/>
  <c r="BG91" i="3"/>
  <c r="BF91" i="3"/>
  <c r="T91" i="3"/>
  <c r="R91" i="3"/>
  <c r="P91" i="3"/>
  <c r="F84" i="3"/>
  <c r="F82" i="3"/>
  <c r="E80" i="3"/>
  <c r="F58" i="3"/>
  <c r="F56" i="3"/>
  <c r="E54" i="3"/>
  <c r="J26" i="3"/>
  <c r="E26" i="3"/>
  <c r="J85" i="3" s="1"/>
  <c r="J25" i="3"/>
  <c r="J23" i="3"/>
  <c r="E23" i="3"/>
  <c r="J84" i="3" s="1"/>
  <c r="J22" i="3"/>
  <c r="J20" i="3"/>
  <c r="E20" i="3"/>
  <c r="F59" i="3"/>
  <c r="J19" i="3"/>
  <c r="J14" i="3"/>
  <c r="J56" i="3" s="1"/>
  <c r="E7" i="3"/>
  <c r="E76" i="3" s="1"/>
  <c r="J39" i="2"/>
  <c r="J38" i="2"/>
  <c r="AY56" i="1" s="1"/>
  <c r="J37" i="2"/>
  <c r="AX56" i="1"/>
  <c r="BI569" i="2"/>
  <c r="BH569" i="2"/>
  <c r="BG569" i="2"/>
  <c r="BF569" i="2"/>
  <c r="T569" i="2"/>
  <c r="T568" i="2" s="1"/>
  <c r="R569" i="2"/>
  <c r="R568" i="2"/>
  <c r="P569" i="2"/>
  <c r="P568" i="2" s="1"/>
  <c r="BI565" i="2"/>
  <c r="BH565" i="2"/>
  <c r="BG565" i="2"/>
  <c r="BF565" i="2"/>
  <c r="T565" i="2"/>
  <c r="R565" i="2"/>
  <c r="P565" i="2"/>
  <c r="BI560" i="2"/>
  <c r="BH560" i="2"/>
  <c r="BG560" i="2"/>
  <c r="BF560" i="2"/>
  <c r="T560" i="2"/>
  <c r="R560" i="2"/>
  <c r="P560" i="2"/>
  <c r="BI555" i="2"/>
  <c r="BH555" i="2"/>
  <c r="BG555" i="2"/>
  <c r="BF555" i="2"/>
  <c r="T555" i="2"/>
  <c r="R555" i="2"/>
  <c r="P555" i="2"/>
  <c r="BI549" i="2"/>
  <c r="BH549" i="2"/>
  <c r="BG549" i="2"/>
  <c r="BF549" i="2"/>
  <c r="T549" i="2"/>
  <c r="R549" i="2"/>
  <c r="P549" i="2"/>
  <c r="BI543" i="2"/>
  <c r="BH543" i="2"/>
  <c r="BG543" i="2"/>
  <c r="BF543" i="2"/>
  <c r="T543" i="2"/>
  <c r="R543" i="2"/>
  <c r="P543" i="2"/>
  <c r="BI537" i="2"/>
  <c r="BH537" i="2"/>
  <c r="BG537" i="2"/>
  <c r="BF537" i="2"/>
  <c r="T537" i="2"/>
  <c r="R537" i="2"/>
  <c r="P537" i="2"/>
  <c r="BI531" i="2"/>
  <c r="BH531" i="2"/>
  <c r="BG531" i="2"/>
  <c r="BF531" i="2"/>
  <c r="T531" i="2"/>
  <c r="R531" i="2"/>
  <c r="P531" i="2"/>
  <c r="BI517" i="2"/>
  <c r="BH517" i="2"/>
  <c r="BG517" i="2"/>
  <c r="BF517" i="2"/>
  <c r="T517" i="2"/>
  <c r="R517" i="2"/>
  <c r="P517" i="2"/>
  <c r="BI513" i="2"/>
  <c r="BH513" i="2"/>
  <c r="BG513" i="2"/>
  <c r="BF513" i="2"/>
  <c r="T513" i="2"/>
  <c r="R513" i="2"/>
  <c r="P513" i="2"/>
  <c r="BI509" i="2"/>
  <c r="BH509" i="2"/>
  <c r="BG509" i="2"/>
  <c r="BF509" i="2"/>
  <c r="T509" i="2"/>
  <c r="R509" i="2"/>
  <c r="P509" i="2"/>
  <c r="BI506" i="2"/>
  <c r="BH506" i="2"/>
  <c r="BG506" i="2"/>
  <c r="BF506" i="2"/>
  <c r="T506" i="2"/>
  <c r="R506" i="2"/>
  <c r="P506" i="2"/>
  <c r="BI502" i="2"/>
  <c r="BH502" i="2"/>
  <c r="BG502" i="2"/>
  <c r="BF502" i="2"/>
  <c r="T502" i="2"/>
  <c r="R502" i="2"/>
  <c r="P502" i="2"/>
  <c r="BI496" i="2"/>
  <c r="BH496" i="2"/>
  <c r="BG496" i="2"/>
  <c r="BF496" i="2"/>
  <c r="T496" i="2"/>
  <c r="R496" i="2"/>
  <c r="P496" i="2"/>
  <c r="BI491" i="2"/>
  <c r="BH491" i="2"/>
  <c r="BG491" i="2"/>
  <c r="BF491" i="2"/>
  <c r="T491" i="2"/>
  <c r="T490" i="2" s="1"/>
  <c r="R491" i="2"/>
  <c r="R490" i="2" s="1"/>
  <c r="P491" i="2"/>
  <c r="P490" i="2" s="1"/>
  <c r="BI483" i="2"/>
  <c r="BH483" i="2"/>
  <c r="BG483" i="2"/>
  <c r="BF483" i="2"/>
  <c r="T483" i="2"/>
  <c r="R483" i="2"/>
  <c r="P483" i="2"/>
  <c r="BI474" i="2"/>
  <c r="BH474" i="2"/>
  <c r="BG474" i="2"/>
  <c r="BF474" i="2"/>
  <c r="T474" i="2"/>
  <c r="R474" i="2"/>
  <c r="P474" i="2"/>
  <c r="BI467" i="2"/>
  <c r="BH467" i="2"/>
  <c r="BG467" i="2"/>
  <c r="BF467" i="2"/>
  <c r="T467" i="2"/>
  <c r="R467" i="2"/>
  <c r="P467" i="2"/>
  <c r="BI459" i="2"/>
  <c r="BH459" i="2"/>
  <c r="BG459" i="2"/>
  <c r="BF459" i="2"/>
  <c r="T459" i="2"/>
  <c r="R459" i="2"/>
  <c r="P459" i="2"/>
  <c r="BI454" i="2"/>
  <c r="BH454" i="2"/>
  <c r="BG454" i="2"/>
  <c r="BF454" i="2"/>
  <c r="T454" i="2"/>
  <c r="R454" i="2"/>
  <c r="P454" i="2"/>
  <c r="BI447" i="2"/>
  <c r="BH447" i="2"/>
  <c r="BG447" i="2"/>
  <c r="BF447" i="2"/>
  <c r="T447" i="2"/>
  <c r="R447" i="2"/>
  <c r="P447" i="2"/>
  <c r="BI440" i="2"/>
  <c r="BH440" i="2"/>
  <c r="BG440" i="2"/>
  <c r="BF440" i="2"/>
  <c r="T440" i="2"/>
  <c r="R440" i="2"/>
  <c r="P440" i="2"/>
  <c r="BI433" i="2"/>
  <c r="BH433" i="2"/>
  <c r="BG433" i="2"/>
  <c r="BF433" i="2"/>
  <c r="T433" i="2"/>
  <c r="R433" i="2"/>
  <c r="P433" i="2"/>
  <c r="BI427" i="2"/>
  <c r="BH427" i="2"/>
  <c r="BG427" i="2"/>
  <c r="BF427" i="2"/>
  <c r="T427" i="2"/>
  <c r="R427" i="2"/>
  <c r="P427" i="2"/>
  <c r="BI419" i="2"/>
  <c r="BH419" i="2"/>
  <c r="BG419" i="2"/>
  <c r="BF419" i="2"/>
  <c r="T419" i="2"/>
  <c r="R419" i="2"/>
  <c r="P419" i="2"/>
  <c r="BI413" i="2"/>
  <c r="BH413" i="2"/>
  <c r="BG413" i="2"/>
  <c r="BF413" i="2"/>
  <c r="T413" i="2"/>
  <c r="R413" i="2"/>
  <c r="P413" i="2"/>
  <c r="BI407" i="2"/>
  <c r="BH407" i="2"/>
  <c r="BG407" i="2"/>
  <c r="BF407" i="2"/>
  <c r="T407" i="2"/>
  <c r="R407" i="2"/>
  <c r="P407" i="2"/>
  <c r="BI401" i="2"/>
  <c r="BH401" i="2"/>
  <c r="BG401" i="2"/>
  <c r="BF401" i="2"/>
  <c r="T401" i="2"/>
  <c r="R401" i="2"/>
  <c r="P401" i="2"/>
  <c r="BI396" i="2"/>
  <c r="BH396" i="2"/>
  <c r="BG396" i="2"/>
  <c r="BF396" i="2"/>
  <c r="T396" i="2"/>
  <c r="R396" i="2"/>
  <c r="P396" i="2"/>
  <c r="BI389" i="2"/>
  <c r="BH389" i="2"/>
  <c r="BG389" i="2"/>
  <c r="BF389" i="2"/>
  <c r="T389" i="2"/>
  <c r="R389" i="2"/>
  <c r="P389" i="2"/>
  <c r="BI382" i="2"/>
  <c r="BH382" i="2"/>
  <c r="BG382" i="2"/>
  <c r="BF382" i="2"/>
  <c r="T382" i="2"/>
  <c r="R382" i="2"/>
  <c r="P382" i="2"/>
  <c r="BI375" i="2"/>
  <c r="BH375" i="2"/>
  <c r="BG375" i="2"/>
  <c r="BF375" i="2"/>
  <c r="T375" i="2"/>
  <c r="R375" i="2"/>
  <c r="P375" i="2"/>
  <c r="BI368" i="2"/>
  <c r="BH368" i="2"/>
  <c r="BG368" i="2"/>
  <c r="BF368" i="2"/>
  <c r="T368" i="2"/>
  <c r="R368" i="2"/>
  <c r="P368" i="2"/>
  <c r="BI361" i="2"/>
  <c r="BH361" i="2"/>
  <c r="BG361" i="2"/>
  <c r="BF361" i="2"/>
  <c r="T361" i="2"/>
  <c r="R361" i="2"/>
  <c r="P361" i="2"/>
  <c r="BI358" i="2"/>
  <c r="BH358" i="2"/>
  <c r="BG358" i="2"/>
  <c r="BF358" i="2"/>
  <c r="T358" i="2"/>
  <c r="R358" i="2"/>
  <c r="P358" i="2"/>
  <c r="BI350" i="2"/>
  <c r="BH350" i="2"/>
  <c r="BG350" i="2"/>
  <c r="BF350" i="2"/>
  <c r="T350" i="2"/>
  <c r="R350" i="2"/>
  <c r="P350" i="2"/>
  <c r="BI343" i="2"/>
  <c r="BH343" i="2"/>
  <c r="BG343" i="2"/>
  <c r="BF343" i="2"/>
  <c r="T343" i="2"/>
  <c r="R343" i="2"/>
  <c r="P343" i="2"/>
  <c r="BI338" i="2"/>
  <c r="BH338" i="2"/>
  <c r="BG338" i="2"/>
  <c r="BF338" i="2"/>
  <c r="T338" i="2"/>
  <c r="R338" i="2"/>
  <c r="P338" i="2"/>
  <c r="BI331" i="2"/>
  <c r="BH331" i="2"/>
  <c r="BG331" i="2"/>
  <c r="BF331" i="2"/>
  <c r="T331" i="2"/>
  <c r="R331" i="2"/>
  <c r="P331" i="2"/>
  <c r="BI325" i="2"/>
  <c r="BH325" i="2"/>
  <c r="BG325" i="2"/>
  <c r="BF325" i="2"/>
  <c r="T325" i="2"/>
  <c r="R325" i="2"/>
  <c r="P325" i="2"/>
  <c r="BI319" i="2"/>
  <c r="BH319" i="2"/>
  <c r="BG319" i="2"/>
  <c r="BF319" i="2"/>
  <c r="T319" i="2"/>
  <c r="R319" i="2"/>
  <c r="P319" i="2"/>
  <c r="BI315" i="2"/>
  <c r="BH315" i="2"/>
  <c r="BG315" i="2"/>
  <c r="BF315" i="2"/>
  <c r="T315" i="2"/>
  <c r="R315" i="2"/>
  <c r="P315" i="2"/>
  <c r="BI310" i="2"/>
  <c r="BH310" i="2"/>
  <c r="BG310" i="2"/>
  <c r="BF310" i="2"/>
  <c r="T310" i="2"/>
  <c r="R310" i="2"/>
  <c r="P310" i="2"/>
  <c r="BI305" i="2"/>
  <c r="BH305" i="2"/>
  <c r="BG305" i="2"/>
  <c r="BF305" i="2"/>
  <c r="T305" i="2"/>
  <c r="R305" i="2"/>
  <c r="P305" i="2"/>
  <c r="BI300" i="2"/>
  <c r="BH300" i="2"/>
  <c r="BG300" i="2"/>
  <c r="BF300" i="2"/>
  <c r="T300" i="2"/>
  <c r="R300" i="2"/>
  <c r="P300" i="2"/>
  <c r="BI295" i="2"/>
  <c r="BH295" i="2"/>
  <c r="BG295" i="2"/>
  <c r="BF295" i="2"/>
  <c r="T295" i="2"/>
  <c r="R295" i="2"/>
  <c r="P295" i="2"/>
  <c r="BI293" i="2"/>
  <c r="BH293" i="2"/>
  <c r="BG293" i="2"/>
  <c r="BF293" i="2"/>
  <c r="T293" i="2"/>
  <c r="R293" i="2"/>
  <c r="P293" i="2"/>
  <c r="BI291" i="2"/>
  <c r="BH291" i="2"/>
  <c r="BG291" i="2"/>
  <c r="BF291" i="2"/>
  <c r="T291" i="2"/>
  <c r="R291" i="2"/>
  <c r="P291" i="2"/>
  <c r="BI289" i="2"/>
  <c r="BH289" i="2"/>
  <c r="BG289" i="2"/>
  <c r="BF289" i="2"/>
  <c r="T289" i="2"/>
  <c r="R289" i="2"/>
  <c r="P289" i="2"/>
  <c r="BI287" i="2"/>
  <c r="BH287" i="2"/>
  <c r="BG287" i="2"/>
  <c r="BF287" i="2"/>
  <c r="T287" i="2"/>
  <c r="R287" i="2"/>
  <c r="P287" i="2"/>
  <c r="BI281" i="2"/>
  <c r="BH281" i="2"/>
  <c r="BG281" i="2"/>
  <c r="BF281" i="2"/>
  <c r="T281" i="2"/>
  <c r="R281" i="2"/>
  <c r="P281" i="2"/>
  <c r="BI275" i="2"/>
  <c r="BH275" i="2"/>
  <c r="BG275" i="2"/>
  <c r="BF275" i="2"/>
  <c r="T275" i="2"/>
  <c r="R275" i="2"/>
  <c r="P275" i="2"/>
  <c r="BI269" i="2"/>
  <c r="BH269" i="2"/>
  <c r="BG269" i="2"/>
  <c r="BF269" i="2"/>
  <c r="T269" i="2"/>
  <c r="R269" i="2"/>
  <c r="P269" i="2"/>
  <c r="BI266" i="2"/>
  <c r="BH266" i="2"/>
  <c r="BG266" i="2"/>
  <c r="BF266" i="2"/>
  <c r="T266" i="2"/>
  <c r="R266" i="2"/>
  <c r="P266" i="2"/>
  <c r="BI260" i="2"/>
  <c r="BH260" i="2"/>
  <c r="BG260" i="2"/>
  <c r="BF260" i="2"/>
  <c r="T260" i="2"/>
  <c r="R260" i="2"/>
  <c r="P260" i="2"/>
  <c r="BI254" i="2"/>
  <c r="BH254" i="2"/>
  <c r="BG254" i="2"/>
  <c r="BF254" i="2"/>
  <c r="T254" i="2"/>
  <c r="R254" i="2"/>
  <c r="P254" i="2"/>
  <c r="BI248" i="2"/>
  <c r="BH248" i="2"/>
  <c r="BG248" i="2"/>
  <c r="BF248" i="2"/>
  <c r="T248" i="2"/>
  <c r="R248" i="2"/>
  <c r="P248" i="2"/>
  <c r="BI242" i="2"/>
  <c r="BH242" i="2"/>
  <c r="BG242" i="2"/>
  <c r="BF242" i="2"/>
  <c r="T242" i="2"/>
  <c r="R242" i="2"/>
  <c r="P242" i="2"/>
  <c r="BI237" i="2"/>
  <c r="BH237" i="2"/>
  <c r="BG237" i="2"/>
  <c r="BF237" i="2"/>
  <c r="T237" i="2"/>
  <c r="R237" i="2"/>
  <c r="P237" i="2"/>
  <c r="BI232" i="2"/>
  <c r="BH232" i="2"/>
  <c r="BG232" i="2"/>
  <c r="BF232" i="2"/>
  <c r="T232" i="2"/>
  <c r="R232" i="2"/>
  <c r="P232" i="2"/>
  <c r="BI226" i="2"/>
  <c r="BH226" i="2"/>
  <c r="BG226" i="2"/>
  <c r="BF226" i="2"/>
  <c r="T226" i="2"/>
  <c r="R226" i="2"/>
  <c r="P226" i="2"/>
  <c r="BI220" i="2"/>
  <c r="BH220" i="2"/>
  <c r="BG220" i="2"/>
  <c r="BF220" i="2"/>
  <c r="T220" i="2"/>
  <c r="R220" i="2"/>
  <c r="P220" i="2"/>
  <c r="BI217" i="2"/>
  <c r="BH217" i="2"/>
  <c r="BG217" i="2"/>
  <c r="BF217" i="2"/>
  <c r="T217" i="2"/>
  <c r="R217" i="2"/>
  <c r="P217" i="2"/>
  <c r="BI211" i="2"/>
  <c r="BH211" i="2"/>
  <c r="BG211" i="2"/>
  <c r="BF211" i="2"/>
  <c r="T211" i="2"/>
  <c r="R211" i="2"/>
  <c r="P211" i="2"/>
  <c r="BI208" i="2"/>
  <c r="BH208" i="2"/>
  <c r="BG208" i="2"/>
  <c r="BF208" i="2"/>
  <c r="T208" i="2"/>
  <c r="R208" i="2"/>
  <c r="P208" i="2"/>
  <c r="BI202" i="2"/>
  <c r="BH202" i="2"/>
  <c r="BG202" i="2"/>
  <c r="BF202" i="2"/>
  <c r="T202" i="2"/>
  <c r="R202" i="2"/>
  <c r="P202" i="2"/>
  <c r="BI197" i="2"/>
  <c r="BH197" i="2"/>
  <c r="BG197" i="2"/>
  <c r="BF197" i="2"/>
  <c r="T197" i="2"/>
  <c r="R197" i="2"/>
  <c r="P197" i="2"/>
  <c r="BI192" i="2"/>
  <c r="BH192" i="2"/>
  <c r="BG192" i="2"/>
  <c r="BF192" i="2"/>
  <c r="T192" i="2"/>
  <c r="R192" i="2"/>
  <c r="P192" i="2"/>
  <c r="BI186" i="2"/>
  <c r="BH186" i="2"/>
  <c r="BG186" i="2"/>
  <c r="BF186" i="2"/>
  <c r="T186" i="2"/>
  <c r="R186" i="2"/>
  <c r="P186" i="2"/>
  <c r="BI182" i="2"/>
  <c r="BH182" i="2"/>
  <c r="BG182" i="2"/>
  <c r="BF182" i="2"/>
  <c r="T182" i="2"/>
  <c r="R182" i="2"/>
  <c r="P182" i="2"/>
  <c r="BI177" i="2"/>
  <c r="BH177" i="2"/>
  <c r="BG177" i="2"/>
  <c r="BF177" i="2"/>
  <c r="T177" i="2"/>
  <c r="R177" i="2"/>
  <c r="P177" i="2"/>
  <c r="BI172" i="2"/>
  <c r="BH172" i="2"/>
  <c r="BG172" i="2"/>
  <c r="BF172" i="2"/>
  <c r="T172" i="2"/>
  <c r="R172" i="2"/>
  <c r="P172" i="2"/>
  <c r="BI166" i="2"/>
  <c r="BH166" i="2"/>
  <c r="BG166" i="2"/>
  <c r="BF166" i="2"/>
  <c r="T166" i="2"/>
  <c r="R166" i="2"/>
  <c r="P166" i="2"/>
  <c r="BI160" i="2"/>
  <c r="BH160" i="2"/>
  <c r="BG160" i="2"/>
  <c r="BF160" i="2"/>
  <c r="T160" i="2"/>
  <c r="R160" i="2"/>
  <c r="P160" i="2"/>
  <c r="BI154" i="2"/>
  <c r="BH154" i="2"/>
  <c r="BG154" i="2"/>
  <c r="BF154" i="2"/>
  <c r="T154" i="2"/>
  <c r="R154" i="2"/>
  <c r="P154" i="2"/>
  <c r="BI148" i="2"/>
  <c r="BH148" i="2"/>
  <c r="BG148" i="2"/>
  <c r="BF148" i="2"/>
  <c r="T148" i="2"/>
  <c r="R148" i="2"/>
  <c r="P148" i="2"/>
  <c r="BI142" i="2"/>
  <c r="BH142" i="2"/>
  <c r="BG142" i="2"/>
  <c r="BF142" i="2"/>
  <c r="T142" i="2"/>
  <c r="R142" i="2"/>
  <c r="P142" i="2"/>
  <c r="BI137" i="2"/>
  <c r="BH137" i="2"/>
  <c r="BG137" i="2"/>
  <c r="BF137" i="2"/>
  <c r="T137" i="2"/>
  <c r="R137" i="2"/>
  <c r="P137" i="2"/>
  <c r="BI131" i="2"/>
  <c r="BH131" i="2"/>
  <c r="BG131" i="2"/>
  <c r="BF131" i="2"/>
  <c r="T131" i="2"/>
  <c r="R131" i="2"/>
  <c r="P131" i="2"/>
  <c r="BI126" i="2"/>
  <c r="BH126" i="2"/>
  <c r="BG126" i="2"/>
  <c r="BF126" i="2"/>
  <c r="T126" i="2"/>
  <c r="R126" i="2"/>
  <c r="P126" i="2"/>
  <c r="BI119" i="2"/>
  <c r="BH119" i="2"/>
  <c r="BG119" i="2"/>
  <c r="BF119" i="2"/>
  <c r="T119" i="2"/>
  <c r="R119" i="2"/>
  <c r="P119" i="2"/>
  <c r="BI116" i="2"/>
  <c r="BH116" i="2"/>
  <c r="BG116" i="2"/>
  <c r="BF116" i="2"/>
  <c r="T116" i="2"/>
  <c r="R116" i="2"/>
  <c r="P116" i="2"/>
  <c r="BI110" i="2"/>
  <c r="BH110" i="2"/>
  <c r="BG110" i="2"/>
  <c r="BF110" i="2"/>
  <c r="T110" i="2"/>
  <c r="R110" i="2"/>
  <c r="P110" i="2"/>
  <c r="BI104" i="2"/>
  <c r="BH104" i="2"/>
  <c r="BG104" i="2"/>
  <c r="BF104" i="2"/>
  <c r="T104" i="2"/>
  <c r="R104" i="2"/>
  <c r="P104" i="2"/>
  <c r="BI101" i="2"/>
  <c r="BH101" i="2"/>
  <c r="BG101" i="2"/>
  <c r="BF101" i="2"/>
  <c r="T101" i="2"/>
  <c r="R101" i="2"/>
  <c r="P101" i="2"/>
  <c r="F94" i="2"/>
  <c r="F92" i="2"/>
  <c r="E90" i="2"/>
  <c r="F58" i="2"/>
  <c r="F56" i="2"/>
  <c r="E54" i="2"/>
  <c r="J26" i="2"/>
  <c r="E26" i="2"/>
  <c r="J95" i="2" s="1"/>
  <c r="J25" i="2"/>
  <c r="J23" i="2"/>
  <c r="E23" i="2"/>
  <c r="J58" i="2" s="1"/>
  <c r="J22" i="2"/>
  <c r="J20" i="2"/>
  <c r="E20" i="2"/>
  <c r="F59" i="2" s="1"/>
  <c r="J19" i="2"/>
  <c r="J14" i="2"/>
  <c r="J92" i="2"/>
  <c r="E7" i="2"/>
  <c r="E50" i="2" s="1"/>
  <c r="L50" i="1"/>
  <c r="AM50" i="1"/>
  <c r="AM49" i="1"/>
  <c r="L49" i="1"/>
  <c r="AM47" i="1"/>
  <c r="L47" i="1"/>
  <c r="L45" i="1"/>
  <c r="L44" i="1"/>
  <c r="J182" i="2"/>
  <c r="BK543" i="2"/>
  <c r="J215" i="3"/>
  <c r="J296" i="4"/>
  <c r="BK95" i="5"/>
  <c r="J240" i="6"/>
  <c r="J757" i="6"/>
  <c r="BK485" i="6"/>
  <c r="J276" i="6"/>
  <c r="J120" i="7"/>
  <c r="BK92" i="8"/>
  <c r="BK131" i="10"/>
  <c r="BK131" i="2"/>
  <c r="J506" i="2"/>
  <c r="J343" i="4"/>
  <c r="J164" i="4"/>
  <c r="BK190" i="6"/>
  <c r="J462" i="6"/>
  <c r="J294" i="6"/>
  <c r="BK321" i="7"/>
  <c r="J171" i="11"/>
  <c r="J305" i="2"/>
  <c r="BK121" i="3"/>
  <c r="J164" i="5"/>
  <c r="BK945" i="6"/>
  <c r="J353" i="6"/>
  <c r="J96" i="9"/>
  <c r="J228" i="11"/>
  <c r="J509" i="2"/>
  <c r="BK560" i="2"/>
  <c r="J160" i="4"/>
  <c r="J127" i="4"/>
  <c r="J142" i="6"/>
  <c r="J635" i="6"/>
  <c r="BK901" i="6"/>
  <c r="BK341" i="6"/>
  <c r="BK280" i="7"/>
  <c r="J140" i="9"/>
  <c r="J104" i="11"/>
  <c r="BK186" i="2"/>
  <c r="AS55" i="1"/>
  <c r="BK91" i="3"/>
  <c r="BK164" i="4"/>
  <c r="J275" i="4"/>
  <c r="J177" i="6"/>
  <c r="J136" i="6"/>
  <c r="BK346" i="6"/>
  <c r="J695" i="6"/>
  <c r="J103" i="7"/>
  <c r="J133" i="7"/>
  <c r="BK119" i="9"/>
  <c r="BK197" i="11"/>
  <c r="J160" i="2"/>
  <c r="J119" i="2"/>
  <c r="BK239" i="4"/>
  <c r="BK201" i="4"/>
  <c r="BK145" i="5"/>
  <c r="BK833" i="6"/>
  <c r="BK111" i="6"/>
  <c r="J497" i="6"/>
  <c r="J321" i="7"/>
  <c r="BK159" i="10"/>
  <c r="BK240" i="11"/>
  <c r="J211" i="2"/>
  <c r="J513" i="2"/>
  <c r="BK220" i="3"/>
  <c r="BK144" i="4"/>
  <c r="J116" i="5"/>
  <c r="J709" i="6"/>
  <c r="BK456" i="6"/>
  <c r="BK915" i="6"/>
  <c r="J98" i="7"/>
  <c r="J97" i="8"/>
  <c r="J236" i="11"/>
  <c r="J275" i="2"/>
  <c r="J419" i="2"/>
  <c r="BK454" i="2"/>
  <c r="J125" i="3"/>
  <c r="BK169" i="4"/>
  <c r="J133" i="5"/>
  <c r="J868" i="6"/>
  <c r="J931" i="6"/>
  <c r="J419" i="6"/>
  <c r="BK162" i="6"/>
  <c r="BK265" i="6"/>
  <c r="J217" i="7"/>
  <c r="J213" i="11"/>
  <c r="BK429" i="6"/>
  <c r="J945" i="6"/>
  <c r="J168" i="7"/>
  <c r="BK136" i="9"/>
  <c r="BK220" i="2"/>
  <c r="BK132" i="4"/>
  <c r="J745" i="6"/>
  <c r="J361" i="6"/>
  <c r="J880" i="6"/>
  <c r="J151" i="10"/>
  <c r="BK496" i="2"/>
  <c r="J130" i="3"/>
  <c r="J270" i="4"/>
  <c r="J399" i="6"/>
  <c r="BK480" i="6"/>
  <c r="BK106" i="6"/>
  <c r="J142" i="9"/>
  <c r="BK179" i="11"/>
  <c r="BK177" i="2"/>
  <c r="J208" i="2"/>
  <c r="J293" i="4"/>
  <c r="BK709" i="6"/>
  <c r="J784" i="6"/>
  <c r="J961" i="6"/>
  <c r="J205" i="7"/>
  <c r="BK227" i="7"/>
  <c r="J165" i="10"/>
  <c r="J160" i="11"/>
  <c r="BK315" i="2"/>
  <c r="BK506" i="2"/>
  <c r="J166" i="2"/>
  <c r="BK433" i="2"/>
  <c r="BK140" i="3"/>
  <c r="BK290" i="4"/>
  <c r="J595" i="6"/>
  <c r="J612" i="6"/>
  <c r="J767" i="6"/>
  <c r="J159" i="6"/>
  <c r="J219" i="6"/>
  <c r="BK265" i="7"/>
  <c r="BK326" i="7"/>
  <c r="BK94" i="10"/>
  <c r="J119" i="10"/>
  <c r="BK104" i="2"/>
  <c r="J483" i="2"/>
  <c r="J341" i="4"/>
  <c r="BK138" i="4"/>
  <c r="J341" i="6"/>
  <c r="J259" i="6"/>
  <c r="J573" i="6"/>
  <c r="BK406" i="6"/>
  <c r="J265" i="6"/>
  <c r="J318" i="7"/>
  <c r="BK107" i="9"/>
  <c r="BK160" i="11"/>
  <c r="J338" i="2"/>
  <c r="BK483" i="2"/>
  <c r="J266" i="2"/>
  <c r="BK95" i="3"/>
  <c r="J259" i="4"/>
  <c r="J314" i="4"/>
  <c r="BK541" i="6"/>
  <c r="J578" i="6"/>
  <c r="BK475" i="6"/>
  <c r="J198" i="6"/>
  <c r="BK207" i="4"/>
  <c r="BK777" i="6"/>
  <c r="J170" i="6"/>
  <c r="BK138" i="8"/>
  <c r="BK368" i="2"/>
  <c r="BK407" i="2"/>
  <c r="BK101" i="2"/>
  <c r="J156" i="4"/>
  <c r="BK91" i="5"/>
  <c r="J441" i="6"/>
  <c r="J373" i="6"/>
  <c r="BK150" i="6"/>
  <c r="BK219" i="6"/>
  <c r="J862" i="6"/>
  <c r="J185" i="7"/>
  <c r="J115" i="9"/>
  <c r="BK232" i="11"/>
  <c r="J172" i="2"/>
  <c r="J148" i="2"/>
  <c r="J467" i="2"/>
  <c r="J104" i="2"/>
  <c r="J322" i="4"/>
  <c r="BK270" i="4"/>
  <c r="J639" i="6"/>
  <c r="J369" i="6"/>
  <c r="BK177" i="6"/>
  <c r="J955" i="6"/>
  <c r="BK211" i="6"/>
  <c r="BK193" i="7"/>
  <c r="J107" i="9"/>
  <c r="BK115" i="10"/>
  <c r="BK112" i="11"/>
  <c r="BK300" i="2"/>
  <c r="BK126" i="2"/>
  <c r="J194" i="3"/>
  <c r="J174" i="4"/>
  <c r="BK160" i="4"/>
  <c r="J199" i="5"/>
  <c r="J120" i="6"/>
  <c r="BK310" i="6"/>
  <c r="BK639" i="6"/>
  <c r="J566" i="6"/>
  <c r="BK202" i="7"/>
  <c r="J215" i="7"/>
  <c r="J144" i="9"/>
  <c r="J95" i="11"/>
  <c r="BK502" i="2"/>
  <c r="AS58" i="1"/>
  <c r="J179" i="4"/>
  <c r="BK100" i="5"/>
  <c r="J270" i="6"/>
  <c r="J800" i="6"/>
  <c r="BK253" i="6"/>
  <c r="J630" i="6"/>
  <c r="BK120" i="7"/>
  <c r="BK144" i="9"/>
  <c r="BK228" i="11"/>
  <c r="J319" i="2"/>
  <c r="BK116" i="2"/>
  <c r="BK159" i="3"/>
  <c r="J191" i="4"/>
  <c r="J169" i="4"/>
  <c r="BK153" i="5"/>
  <c r="J655" i="6"/>
  <c r="J489" i="6"/>
  <c r="BK146" i="6"/>
  <c r="BK537" i="6"/>
  <c r="J722" i="6"/>
  <c r="J320" i="6"/>
  <c r="J232" i="11"/>
  <c r="J293" i="2"/>
  <c r="BK305" i="2"/>
  <c r="J230" i="3"/>
  <c r="BK100" i="3"/>
  <c r="J309" i="4"/>
  <c r="BK234" i="4"/>
  <c r="J155" i="5"/>
  <c r="BK159" i="6"/>
  <c r="BK857" i="6"/>
  <c r="BK868" i="6"/>
  <c r="BK895" i="6"/>
  <c r="BK556" i="6"/>
  <c r="BK313" i="7"/>
  <c r="BK295" i="7"/>
  <c r="J133" i="8"/>
  <c r="BK95" i="11"/>
  <c r="J202" i="2"/>
  <c r="BK137" i="2"/>
  <c r="J291" i="2"/>
  <c r="J116" i="3"/>
  <c r="BK156" i="4"/>
  <c r="J95" i="5"/>
  <c r="BK751" i="6"/>
  <c r="J895" i="6"/>
  <c r="BK757" i="6"/>
  <c r="J717" i="6"/>
  <c r="J193" i="7"/>
  <c r="BK182" i="7"/>
  <c r="J99" i="10"/>
  <c r="J197" i="11"/>
  <c r="J110" i="2"/>
  <c r="BK115" i="4"/>
  <c r="BK356" i="4"/>
  <c r="BK745" i="6"/>
  <c r="J520" i="6"/>
  <c r="J416" i="6"/>
  <c r="J155" i="7"/>
  <c r="BK211" i="2"/>
  <c r="J474" i="2"/>
  <c r="BK116" i="3"/>
  <c r="J188" i="4"/>
  <c r="BK395" i="6"/>
  <c r="BK389" i="6"/>
  <c r="BK589" i="6"/>
  <c r="J178" i="7"/>
  <c r="J265" i="7"/>
  <c r="J167" i="10"/>
  <c r="BK419" i="2"/>
  <c r="J375" i="2"/>
  <c r="J537" i="2"/>
  <c r="J135" i="3"/>
  <c r="BK196" i="4"/>
  <c r="J371" i="4"/>
  <c r="BK178" i="5"/>
  <c r="BK923" i="6"/>
  <c r="J939" i="6"/>
  <c r="J404" i="6"/>
  <c r="BK376" i="6"/>
  <c r="BK907" i="6"/>
  <c r="J234" i="7"/>
  <c r="J111" i="8"/>
  <c r="BK163" i="10"/>
  <c r="BK382" i="2"/>
  <c r="J226" i="2"/>
  <c r="BK375" i="2"/>
  <c r="J239" i="4"/>
  <c r="BK182" i="4"/>
  <c r="J229" i="4"/>
  <c r="J91" i="5"/>
  <c r="J150" i="6"/>
  <c r="BK276" i="6"/>
  <c r="BK874" i="6"/>
  <c r="J313" i="7"/>
  <c r="BK178" i="7"/>
  <c r="BK265" i="4"/>
  <c r="BK149" i="5"/>
  <c r="BK142" i="6"/>
  <c r="J281" i="6"/>
  <c r="J376" i="6"/>
  <c r="J222" i="7"/>
  <c r="BK142" i="9"/>
  <c r="J147" i="10"/>
  <c r="BK260" i="2"/>
  <c r="J502" i="2"/>
  <c r="BK119" i="2"/>
  <c r="BK103" i="4"/>
  <c r="J110" i="4"/>
  <c r="J155" i="6"/>
  <c r="J807" i="6"/>
  <c r="BK379" i="6"/>
  <c r="BK828" i="6"/>
  <c r="BK437" i="6"/>
  <c r="J141" i="7"/>
  <c r="BK191" i="11"/>
  <c r="J315" i="2"/>
  <c r="BK160" i="2"/>
  <c r="J491" i="2"/>
  <c r="BK194" i="3"/>
  <c r="J331" i="4"/>
  <c r="BK275" i="4"/>
  <c r="J144" i="4"/>
  <c r="BK281" i="4"/>
  <c r="J346" i="6"/>
  <c r="J915" i="6"/>
  <c r="J106" i="6"/>
  <c r="BK462" i="6"/>
  <c r="BK325" i="6"/>
  <c r="BK369" i="6"/>
  <c r="J424" i="6"/>
  <c r="J241" i="7"/>
  <c r="J103" i="8"/>
  <c r="J159" i="10"/>
  <c r="J246" i="11"/>
  <c r="J192" i="2"/>
  <c r="J300" i="2"/>
  <c r="J459" i="2"/>
  <c r="J91" i="3"/>
  <c r="J196" i="4"/>
  <c r="J301" i="4"/>
  <c r="J149" i="5"/>
  <c r="BK655" i="6"/>
  <c r="J337" i="6"/>
  <c r="J146" i="6"/>
  <c r="BK337" i="6"/>
  <c r="J236" i="7"/>
  <c r="BK119" i="10"/>
  <c r="BK254" i="2"/>
  <c r="J260" i="2"/>
  <c r="BK120" i="4"/>
  <c r="J437" i="6"/>
  <c r="BK467" i="6"/>
  <c r="BK815" i="6"/>
  <c r="BK300" i="7"/>
  <c r="BK138" i="9"/>
  <c r="J101" i="10"/>
  <c r="BK850" i="6"/>
  <c r="J115" i="8"/>
  <c r="J167" i="3"/>
  <c r="BK309" i="4"/>
  <c r="J185" i="6"/>
  <c r="J846" i="6"/>
  <c r="J751" i="6"/>
  <c r="J232" i="7"/>
  <c r="BK155" i="7"/>
  <c r="BK143" i="10"/>
  <c r="J208" i="11"/>
  <c r="BK459" i="2"/>
  <c r="BK361" i="2"/>
  <c r="BK192" i="2"/>
  <c r="J326" i="4"/>
  <c r="BK296" i="4"/>
  <c r="BK121" i="5"/>
  <c r="BK737" i="6"/>
  <c r="BK595" i="6"/>
  <c r="J232" i="6"/>
  <c r="J857" i="6"/>
  <c r="BK964" i="6"/>
  <c r="BK102" i="6"/>
  <c r="J91" i="7"/>
  <c r="BK236" i="11"/>
  <c r="J407" i="2"/>
  <c r="BK319" i="2"/>
  <c r="BK230" i="3"/>
  <c r="BK163" i="3"/>
  <c r="J287" i="4"/>
  <c r="BK164" i="5"/>
  <c r="J331" i="6"/>
  <c r="BK684" i="6"/>
  <c r="J589" i="6"/>
  <c r="J188" i="7"/>
  <c r="J119" i="9"/>
  <c r="J295" i="2"/>
  <c r="BK215" i="3"/>
  <c r="BK281" i="6"/>
  <c r="J742" i="6"/>
  <c r="BK520" i="6"/>
  <c r="BK128" i="8"/>
  <c r="J121" i="11"/>
  <c r="J555" i="2"/>
  <c r="J194" i="5"/>
  <c r="J874" i="6"/>
  <c r="J163" i="7"/>
  <c r="BK203" i="11"/>
  <c r="J413" i="2"/>
  <c r="BK248" i="2"/>
  <c r="BK169" i="3"/>
  <c r="J138" i="8"/>
  <c r="BK171" i="11"/>
  <c r="J248" i="2"/>
  <c r="J281" i="2"/>
  <c r="BK343" i="2"/>
  <c r="BK197" i="2"/>
  <c r="J210" i="3"/>
  <c r="BK100" i="4"/>
  <c r="J120" i="4"/>
  <c r="BK123" i="5"/>
  <c r="J537" i="6"/>
  <c r="BK223" i="6"/>
  <c r="J286" i="6"/>
  <c r="J969" i="6"/>
  <c r="BK125" i="7"/>
  <c r="BK232" i="7"/>
  <c r="J94" i="9"/>
  <c r="J112" i="11"/>
  <c r="BK358" i="2"/>
  <c r="BK531" i="2"/>
  <c r="J382" i="2"/>
  <c r="BK537" i="2"/>
  <c r="BK447" i="2"/>
  <c r="BK135" i="3"/>
  <c r="BK286" i="6"/>
  <c r="BK506" i="6"/>
  <c r="BK98" i="7"/>
  <c r="BK234" i="7"/>
  <c r="J128" i="8"/>
  <c r="J143" i="10"/>
  <c r="BK126" i="11"/>
  <c r="BK142" i="2"/>
  <c r="J454" i="2"/>
  <c r="BK202" i="2"/>
  <c r="J95" i="3"/>
  <c r="J265" i="4"/>
  <c r="J100" i="5"/>
  <c r="J325" i="6"/>
  <c r="BK612" i="6"/>
  <c r="BK240" i="6"/>
  <c r="J310" i="6"/>
  <c r="BK222" i="7"/>
  <c r="BK241" i="7"/>
  <c r="J101" i="9"/>
  <c r="J111" i="10"/>
  <c r="BK474" i="2"/>
  <c r="J237" i="2"/>
  <c r="J159" i="5"/>
  <c r="J618" i="6"/>
  <c r="J143" i="8"/>
  <c r="J105" i="10"/>
  <c r="BK289" i="2"/>
  <c r="J310" i="2"/>
  <c r="J146" i="3"/>
  <c r="BK350" i="4"/>
  <c r="BK211" i="4"/>
  <c r="BK259" i="6"/>
  <c r="J467" i="6"/>
  <c r="BK526" i="6"/>
  <c r="BK767" i="6"/>
  <c r="BK252" i="7"/>
  <c r="BK145" i="7"/>
  <c r="BK167" i="10"/>
  <c r="BK110" i="2"/>
  <c r="J101" i="2"/>
  <c r="BK237" i="2"/>
  <c r="J154" i="2"/>
  <c r="BK413" i="2"/>
  <c r="J225" i="3"/>
  <c r="J201" i="4"/>
  <c r="J225" i="4"/>
  <c r="J153" i="5"/>
  <c r="BK361" i="6"/>
  <c r="BK232" i="6"/>
  <c r="J885" i="6"/>
  <c r="BK807" i="6"/>
  <c r="BK404" i="6"/>
  <c r="J197" i="7"/>
  <c r="BK205" i="7"/>
  <c r="J94" i="10"/>
  <c r="BK213" i="11"/>
  <c r="BK148" i="2"/>
  <c r="AS61" i="1"/>
  <c r="BK532" i="6"/>
  <c r="J850" i="6"/>
  <c r="J964" i="6"/>
  <c r="BK246" i="7"/>
  <c r="J130" i="9"/>
  <c r="J242" i="2"/>
  <c r="BK310" i="2"/>
  <c r="BK350" i="2"/>
  <c r="BK174" i="4"/>
  <c r="J221" i="4"/>
  <c r="J584" i="6"/>
  <c r="BK382" i="6"/>
  <c r="BK618" i="6"/>
  <c r="J429" i="6"/>
  <c r="BK318" i="7"/>
  <c r="J92" i="8"/>
  <c r="BK101" i="10"/>
  <c r="BK121" i="11"/>
  <c r="BK172" i="2"/>
  <c r="BK331" i="2"/>
  <c r="BK229" i="4"/>
  <c r="J207" i="4"/>
  <c r="J128" i="5"/>
  <c r="J162" i="6"/>
  <c r="BK635" i="6"/>
  <c r="BK419" i="6"/>
  <c r="J229" i="6"/>
  <c r="J511" i="6"/>
  <c r="J823" i="6"/>
  <c r="J122" i="8"/>
  <c r="J203" i="11"/>
  <c r="J87" i="11"/>
  <c r="BK287" i="2"/>
  <c r="BK182" i="2"/>
  <c r="BK565" i="2"/>
  <c r="J396" i="2"/>
  <c r="BK114" i="3"/>
  <c r="BK127" i="4"/>
  <c r="BK221" i="4"/>
  <c r="BK416" i="6"/>
  <c r="BK717" i="6"/>
  <c r="BK126" i="6"/>
  <c r="BK950" i="6"/>
  <c r="J517" i="6"/>
  <c r="J502" i="6"/>
  <c r="J840" i="6"/>
  <c r="BK188" i="7"/>
  <c r="BK175" i="7"/>
  <c r="BK155" i="10"/>
  <c r="J440" i="2"/>
  <c r="BK293" i="2"/>
  <c r="J517" i="2"/>
  <c r="BK146" i="3"/>
  <c r="BK293" i="4"/>
  <c r="BK341" i="4"/>
  <c r="BK155" i="6"/>
  <c r="BK578" i="6"/>
  <c r="BK392" i="6"/>
  <c r="BK203" i="6"/>
  <c r="J389" i="6"/>
  <c r="BK137" i="7"/>
  <c r="J129" i="7"/>
  <c r="J107" i="8"/>
  <c r="BK127" i="9"/>
  <c r="J136" i="11"/>
  <c r="J217" i="2"/>
  <c r="BK509" i="2"/>
  <c r="BK326" i="4"/>
  <c r="J281" i="4"/>
  <c r="BK155" i="5"/>
  <c r="BK489" i="6"/>
  <c r="BK889" i="6"/>
  <c r="BK784" i="6"/>
  <c r="J382" i="6"/>
  <c r="J392" i="6"/>
  <c r="J395" i="6"/>
  <c r="BK150" i="7"/>
  <c r="BK143" i="8"/>
  <c r="BK223" i="11"/>
  <c r="J361" i="2"/>
  <c r="BK491" i="2"/>
  <c r="BK166" i="2"/>
  <c r="J182" i="4"/>
  <c r="BK360" i="4"/>
  <c r="BK128" i="5"/>
  <c r="BK493" i="6"/>
  <c r="BK731" i="6"/>
  <c r="J126" i="6"/>
  <c r="J211" i="6"/>
  <c r="BK236" i="7"/>
  <c r="BK103" i="7"/>
  <c r="BK115" i="9"/>
  <c r="BK208" i="11"/>
  <c r="J100" i="3"/>
  <c r="J350" i="4"/>
  <c r="J815" i="6"/>
  <c r="J227" i="7"/>
  <c r="J155" i="10"/>
  <c r="BK295" i="2"/>
  <c r="BK154" i="2"/>
  <c r="BK210" i="3"/>
  <c r="J234" i="4"/>
  <c r="BK104" i="5"/>
  <c r="J901" i="6"/>
  <c r="BK120" i="6"/>
  <c r="J451" i="6"/>
  <c r="BK955" i="6"/>
  <c r="J252" i="7"/>
  <c r="J108" i="7"/>
  <c r="BK94" i="9"/>
  <c r="J123" i="10"/>
  <c r="J254" i="2"/>
  <c r="BK281" i="2"/>
  <c r="BK217" i="2"/>
  <c r="J287" i="2"/>
  <c r="BK125" i="3"/>
  <c r="BK179" i="4"/>
  <c r="J178" i="5"/>
  <c r="BK823" i="6"/>
  <c r="J556" i="6"/>
  <c r="BK446" i="6"/>
  <c r="J308" i="7"/>
  <c r="J280" i="7"/>
  <c r="BK141" i="7"/>
  <c r="BK165" i="10"/>
  <c r="BK217" i="11"/>
  <c r="BK275" i="2"/>
  <c r="BK109" i="3"/>
  <c r="J169" i="3"/>
  <c r="BK371" i="4"/>
  <c r="J103" i="4"/>
  <c r="J121" i="5"/>
  <c r="J684" i="6"/>
  <c r="BK584" i="6"/>
  <c r="BK451" i="6"/>
  <c r="J300" i="7"/>
  <c r="BK108" i="7"/>
  <c r="J138" i="9"/>
  <c r="BK141" i="10"/>
  <c r="BK389" i="2"/>
  <c r="J331" i="2"/>
  <c r="J565" i="2"/>
  <c r="J140" i="3"/>
  <c r="BK336" i="4"/>
  <c r="BK410" i="6"/>
  <c r="J907" i="6"/>
  <c r="BK373" i="6"/>
  <c r="J406" i="6"/>
  <c r="J102" i="6"/>
  <c r="BK97" i="8"/>
  <c r="BK130" i="9"/>
  <c r="J343" i="2"/>
  <c r="BK208" i="2"/>
  <c r="J401" i="2"/>
  <c r="J121" i="3"/>
  <c r="J360" i="4"/>
  <c r="BK314" i="4"/>
  <c r="J480" i="6"/>
  <c r="BK217" i="7"/>
  <c r="BK96" i="9"/>
  <c r="BK150" i="11"/>
  <c r="J232" i="2"/>
  <c r="J131" i="2"/>
  <c r="J269" i="2"/>
  <c r="BK225" i="3"/>
  <c r="BK130" i="3"/>
  <c r="J115" i="4"/>
  <c r="J138" i="4"/>
  <c r="BK198" i="6"/>
  <c r="J672" i="6"/>
  <c r="BK551" i="6"/>
  <c r="BK840" i="6"/>
  <c r="J833" i="6"/>
  <c r="J410" i="6"/>
  <c r="J210" i="7"/>
  <c r="BK129" i="7"/>
  <c r="BK115" i="8"/>
  <c r="BK123" i="10"/>
  <c r="J150" i="11"/>
  <c r="J447" i="2"/>
  <c r="J543" i="2"/>
  <c r="BK180" i="3"/>
  <c r="BK151" i="4"/>
  <c r="J356" i="4"/>
  <c r="J475" i="6"/>
  <c r="BK961" i="6"/>
  <c r="J547" i="6"/>
  <c r="J131" i="6"/>
  <c r="J950" i="6"/>
  <c r="BK215" i="7"/>
  <c r="J182" i="7"/>
  <c r="J111" i="9"/>
  <c r="J179" i="11"/>
  <c r="J220" i="2"/>
  <c r="J389" i="2"/>
  <c r="BK301" i="4"/>
  <c r="J123" i="5"/>
  <c r="BK573" i="6"/>
  <c r="J485" i="6"/>
  <c r="BK151" i="10"/>
  <c r="BK427" i="2"/>
  <c r="J126" i="2"/>
  <c r="BK232" i="2"/>
  <c r="J104" i="3"/>
  <c r="J211" i="4"/>
  <c r="BK116" i="5"/>
  <c r="J737" i="6"/>
  <c r="J190" i="6"/>
  <c r="BK399" i="6"/>
  <c r="J145" i="7"/>
  <c r="BK122" i="8"/>
  <c r="J126" i="11"/>
  <c r="J186" i="2"/>
  <c r="J289" i="2"/>
  <c r="J116" i="2"/>
  <c r="J496" i="2"/>
  <c r="BK152" i="3"/>
  <c r="J246" i="4"/>
  <c r="J109" i="5"/>
  <c r="J889" i="6"/>
  <c r="J562" i="6"/>
  <c r="BK245" i="6"/>
  <c r="J551" i="6"/>
  <c r="J175" i="7"/>
  <c r="BK91" i="7"/>
  <c r="BK133" i="8"/>
  <c r="BK136" i="10"/>
  <c r="BK136" i="11"/>
  <c r="J177" i="2"/>
  <c r="J560" i="2"/>
  <c r="J109" i="3"/>
  <c r="BK287" i="4"/>
  <c r="J367" i="4"/>
  <c r="BK199" i="5"/>
  <c r="J624" i="6"/>
  <c r="BK270" i="6"/>
  <c r="BK695" i="6"/>
  <c r="BK168" i="7"/>
  <c r="BK111" i="8"/>
  <c r="J131" i="10"/>
  <c r="BK242" i="2"/>
  <c r="J358" i="2"/>
  <c r="J174" i="3"/>
  <c r="BK225" i="4"/>
  <c r="BK109" i="5"/>
  <c r="BK115" i="6"/>
  <c r="BK331" i="6"/>
  <c r="BK672" i="6"/>
  <c r="J203" i="6"/>
  <c r="J202" i="7"/>
  <c r="J295" i="7"/>
  <c r="BK111" i="10"/>
  <c r="J240" i="11"/>
  <c r="BK325" i="2"/>
  <c r="BK569" i="2"/>
  <c r="J549" i="2"/>
  <c r="J180" i="3"/>
  <c r="J252" i="4"/>
  <c r="J139" i="5"/>
  <c r="BK353" i="6"/>
  <c r="J115" i="6"/>
  <c r="BK722" i="6"/>
  <c r="J493" i="6"/>
  <c r="BK320" i="6"/>
  <c r="BK885" i="6"/>
  <c r="BK497" i="6"/>
  <c r="BK111" i="9"/>
  <c r="BK331" i="4"/>
  <c r="BK441" i="6"/>
  <c r="BK511" i="6"/>
  <c r="J141" i="10"/>
  <c r="BK291" i="2"/>
  <c r="BK396" i="2"/>
  <c r="BK322" i="4"/>
  <c r="BK246" i="4"/>
  <c r="BK229" i="6"/>
  <c r="BK502" i="6"/>
  <c r="J731" i="6"/>
  <c r="BK308" i="7"/>
  <c r="BK185" i="7"/>
  <c r="J115" i="10"/>
  <c r="J433" i="2"/>
  <c r="BK440" i="2"/>
  <c r="BK266" i="2"/>
  <c r="BK555" i="2"/>
  <c r="J114" i="3"/>
  <c r="BK367" i="4"/>
  <c r="BK159" i="5"/>
  <c r="BK791" i="6"/>
  <c r="BK472" i="6"/>
  <c r="BK880" i="6"/>
  <c r="BK547" i="6"/>
  <c r="BK197" i="7"/>
  <c r="J127" i="9"/>
  <c r="J217" i="11"/>
  <c r="BK226" i="2"/>
  <c r="BK338" i="2"/>
  <c r="J152" i="3"/>
  <c r="BK259" i="4"/>
  <c r="J104" i="5"/>
  <c r="BK624" i="6"/>
  <c r="BK566" i="6"/>
  <c r="J111" i="6"/>
  <c r="BK424" i="6"/>
  <c r="J246" i="7"/>
  <c r="BK105" i="10"/>
  <c r="J191" i="11"/>
  <c r="J531" i="2"/>
  <c r="J142" i="2"/>
  <c r="J336" i="4"/>
  <c r="J132" i="4"/>
  <c r="BK846" i="6"/>
  <c r="BK386" i="6"/>
  <c r="BK939" i="6"/>
  <c r="BK210" i="7"/>
  <c r="J136" i="10"/>
  <c r="J223" i="11"/>
  <c r="BK269" i="2"/>
  <c r="BK549" i="2"/>
  <c r="BK191" i="4"/>
  <c r="J290" i="4"/>
  <c r="J245" i="6"/>
  <c r="J379" i="6"/>
  <c r="BK294" i="6"/>
  <c r="J506" i="6"/>
  <c r="BK931" i="6"/>
  <c r="BK800" i="6"/>
  <c r="BK107" i="8"/>
  <c r="BK87" i="11"/>
  <c r="J197" i="2"/>
  <c r="J325" i="2"/>
  <c r="J368" i="2"/>
  <c r="BK104" i="3"/>
  <c r="J151" i="4"/>
  <c r="BK110" i="4"/>
  <c r="J145" i="5"/>
  <c r="J777" i="6"/>
  <c r="BK630" i="6"/>
  <c r="J386" i="6"/>
  <c r="J472" i="6"/>
  <c r="J456" i="6"/>
  <c r="BK969" i="6"/>
  <c r="J137" i="7"/>
  <c r="J326" i="7"/>
  <c r="J136" i="9"/>
  <c r="BK99" i="10"/>
  <c r="BK246" i="11"/>
  <c r="BK467" i="2"/>
  <c r="J569" i="2"/>
  <c r="BK174" i="3"/>
  <c r="J159" i="3"/>
  <c r="BK188" i="4"/>
  <c r="BK139" i="5"/>
  <c r="J253" i="6"/>
  <c r="J223" i="6"/>
  <c r="J532" i="6"/>
  <c r="BK862" i="6"/>
  <c r="J526" i="6"/>
  <c r="BK163" i="7"/>
  <c r="BK103" i="8"/>
  <c r="J163" i="10"/>
  <c r="BK401" i="2"/>
  <c r="BK513" i="2"/>
  <c r="J163" i="3"/>
  <c r="BK170" i="6"/>
  <c r="BK742" i="6"/>
  <c r="J923" i="6"/>
  <c r="BK101" i="9"/>
  <c r="J137" i="2"/>
  <c r="BK517" i="2"/>
  <c r="BK167" i="3"/>
  <c r="J100" i="4"/>
  <c r="BK194" i="5"/>
  <c r="J541" i="6"/>
  <c r="J125" i="7"/>
  <c r="BK147" i="10"/>
  <c r="BK104" i="11"/>
  <c r="J350" i="2"/>
  <c r="J427" i="2"/>
  <c r="J220" i="3"/>
  <c r="BK343" i="4"/>
  <c r="BK252" i="4"/>
  <c r="J446" i="6"/>
  <c r="J828" i="6"/>
  <c r="BK131" i="6"/>
  <c r="BK133" i="7"/>
  <c r="J150" i="7"/>
  <c r="BK133" i="5"/>
  <c r="BK136" i="6"/>
  <c r="BK517" i="6"/>
  <c r="J791" i="6"/>
  <c r="BK185" i="6"/>
  <c r="BK562" i="6"/>
  <c r="BK140" i="9"/>
  <c r="P135" i="11" l="1"/>
  <c r="R129" i="10"/>
  <c r="T129" i="10"/>
  <c r="P129" i="10"/>
  <c r="R125" i="9"/>
  <c r="T233" i="4"/>
  <c r="P233" i="4"/>
  <c r="T135" i="11"/>
  <c r="R233" i="4"/>
  <c r="BK349" i="2"/>
  <c r="J349" i="2" s="1"/>
  <c r="J70" i="2" s="1"/>
  <c r="BK495" i="2"/>
  <c r="J495" i="2"/>
  <c r="J74" i="2" s="1"/>
  <c r="T179" i="3"/>
  <c r="R173" i="4"/>
  <c r="T101" i="6"/>
  <c r="R176" i="6"/>
  <c r="BK368" i="6"/>
  <c r="J368" i="6" s="1"/>
  <c r="J69" i="6" s="1"/>
  <c r="P398" i="6"/>
  <c r="T398" i="6"/>
  <c r="R888" i="6"/>
  <c r="P240" i="7"/>
  <c r="R127" i="8"/>
  <c r="T135" i="9"/>
  <c r="P93" i="10"/>
  <c r="P92" i="10"/>
  <c r="P100" i="2"/>
  <c r="R201" i="2"/>
  <c r="R318" i="2"/>
  <c r="BK439" i="2"/>
  <c r="J439" i="2" s="1"/>
  <c r="J71" i="2" s="1"/>
  <c r="R495" i="2"/>
  <c r="P99" i="4"/>
  <c r="T210" i="4"/>
  <c r="P258" i="4"/>
  <c r="T349" i="4"/>
  <c r="T348" i="4"/>
  <c r="T163" i="5"/>
  <c r="T409" i="6"/>
  <c r="P888" i="6"/>
  <c r="R93" i="9"/>
  <c r="R92" i="9" s="1"/>
  <c r="R91" i="9" s="1"/>
  <c r="R135" i="9"/>
  <c r="BK140" i="10"/>
  <c r="J140" i="10" s="1"/>
  <c r="J69" i="10" s="1"/>
  <c r="P201" i="2"/>
  <c r="P349" i="2"/>
  <c r="BK516" i="2"/>
  <c r="J516" i="2" s="1"/>
  <c r="J75" i="2" s="1"/>
  <c r="BK90" i="3"/>
  <c r="BK89" i="3" s="1"/>
  <c r="P173" i="4"/>
  <c r="T258" i="4"/>
  <c r="R325" i="4"/>
  <c r="P163" i="5"/>
  <c r="R101" i="6"/>
  <c r="T252" i="6"/>
  <c r="BK398" i="6"/>
  <c r="J398" i="6" s="1"/>
  <c r="J70" i="6" s="1"/>
  <c r="BK736" i="6"/>
  <c r="J736" i="6"/>
  <c r="J72" i="6"/>
  <c r="BK888" i="6"/>
  <c r="J888" i="6"/>
  <c r="J75" i="6" s="1"/>
  <c r="T90" i="7"/>
  <c r="T89" i="7" s="1"/>
  <c r="P91" i="8"/>
  <c r="P90" i="8" s="1"/>
  <c r="BK100" i="2"/>
  <c r="J100" i="2" s="1"/>
  <c r="J65" i="2" s="1"/>
  <c r="P259" i="2"/>
  <c r="P318" i="2"/>
  <c r="R337" i="2"/>
  <c r="R439" i="2"/>
  <c r="P495" i="2"/>
  <c r="R179" i="3"/>
  <c r="R99" i="4"/>
  <c r="BK210" i="4"/>
  <c r="J210" i="4"/>
  <c r="J67" i="4" s="1"/>
  <c r="BK258" i="4"/>
  <c r="J258" i="4" s="1"/>
  <c r="J70" i="4" s="1"/>
  <c r="P325" i="4"/>
  <c r="BK101" i="6"/>
  <c r="J101" i="6"/>
  <c r="J65" i="6" s="1"/>
  <c r="P252" i="6"/>
  <c r="R368" i="6"/>
  <c r="R783" i="6"/>
  <c r="P90" i="7"/>
  <c r="P89" i="7" s="1"/>
  <c r="P88" i="7" s="1"/>
  <c r="AU63" i="1" s="1"/>
  <c r="R93" i="10"/>
  <c r="R92" i="10"/>
  <c r="P94" i="11"/>
  <c r="T91" i="8"/>
  <c r="T90" i="8" s="1"/>
  <c r="R100" i="2"/>
  <c r="T201" i="2"/>
  <c r="BK318" i="2"/>
  <c r="J318" i="2" s="1"/>
  <c r="J68" i="2" s="1"/>
  <c r="BK337" i="2"/>
  <c r="J337" i="2" s="1"/>
  <c r="J69" i="2" s="1"/>
  <c r="T439" i="2"/>
  <c r="T495" i="2"/>
  <c r="P179" i="3"/>
  <c r="T173" i="4"/>
  <c r="P286" i="4"/>
  <c r="BK349" i="4"/>
  <c r="J349" i="4" s="1"/>
  <c r="J75" i="4" s="1"/>
  <c r="BK163" i="5"/>
  <c r="J163" i="5" s="1"/>
  <c r="J66" i="5" s="1"/>
  <c r="BK176" i="6"/>
  <c r="J176" i="6"/>
  <c r="J67" i="6" s="1"/>
  <c r="BK252" i="6"/>
  <c r="J252" i="6"/>
  <c r="J68" i="6"/>
  <c r="P368" i="6"/>
  <c r="T783" i="6"/>
  <c r="P127" i="8"/>
  <c r="BK94" i="11"/>
  <c r="J94" i="11" s="1"/>
  <c r="J61" i="11" s="1"/>
  <c r="R170" i="11"/>
  <c r="T259" i="2"/>
  <c r="T337" i="2"/>
  <c r="P90" i="3"/>
  <c r="P89" i="3" s="1"/>
  <c r="BK173" i="4"/>
  <c r="J173" i="4" s="1"/>
  <c r="J66" i="4" s="1"/>
  <c r="T286" i="4"/>
  <c r="BK325" i="4"/>
  <c r="J325" i="4"/>
  <c r="J73" i="4" s="1"/>
  <c r="T90" i="5"/>
  <c r="T89" i="5" s="1"/>
  <c r="T88" i="5" s="1"/>
  <c r="BK409" i="6"/>
  <c r="J409" i="6" s="1"/>
  <c r="J71" i="6" s="1"/>
  <c r="T736" i="6"/>
  <c r="R240" i="7"/>
  <c r="R91" i="8"/>
  <c r="R90" i="8" s="1"/>
  <c r="T100" i="2"/>
  <c r="R349" i="2"/>
  <c r="T516" i="2"/>
  <c r="R90" i="3"/>
  <c r="R89" i="3"/>
  <c r="R88" i="3" s="1"/>
  <c r="T99" i="4"/>
  <c r="R286" i="4"/>
  <c r="T325" i="4"/>
  <c r="R163" i="5"/>
  <c r="R252" i="6"/>
  <c r="P783" i="6"/>
  <c r="P782" i="6" s="1"/>
  <c r="BK240" i="7"/>
  <c r="J240" i="7"/>
  <c r="J66" i="7" s="1"/>
  <c r="BK127" i="8"/>
  <c r="J127" i="8" s="1"/>
  <c r="J67" i="8" s="1"/>
  <c r="BK93" i="9"/>
  <c r="BK92" i="9"/>
  <c r="T140" i="10"/>
  <c r="T170" i="11"/>
  <c r="P101" i="6"/>
  <c r="P176" i="6"/>
  <c r="BK783" i="6"/>
  <c r="J783" i="6" s="1"/>
  <c r="J74" i="6" s="1"/>
  <c r="T240" i="7"/>
  <c r="P93" i="9"/>
  <c r="P92" i="9"/>
  <c r="BK135" i="9"/>
  <c r="J135" i="9" s="1"/>
  <c r="J69" i="9" s="1"/>
  <c r="T93" i="10"/>
  <c r="T92" i="10"/>
  <c r="T91" i="10" s="1"/>
  <c r="P140" i="10"/>
  <c r="P170" i="11"/>
  <c r="R259" i="2"/>
  <c r="P337" i="2"/>
  <c r="P516" i="2"/>
  <c r="BK179" i="3"/>
  <c r="J179" i="3" s="1"/>
  <c r="J66" i="3" s="1"/>
  <c r="BK99" i="4"/>
  <c r="J99" i="4" s="1"/>
  <c r="J65" i="4" s="1"/>
  <c r="P349" i="4"/>
  <c r="P348" i="4"/>
  <c r="R90" i="5"/>
  <c r="R89" i="5" s="1"/>
  <c r="R88" i="5" s="1"/>
  <c r="P409" i="6"/>
  <c r="P736" i="6"/>
  <c r="BK90" i="7"/>
  <c r="J90" i="7" s="1"/>
  <c r="J65" i="7" s="1"/>
  <c r="T94" i="11"/>
  <c r="T86" i="11"/>
  <c r="T85" i="11" s="1"/>
  <c r="BK170" i="11"/>
  <c r="J170" i="11" s="1"/>
  <c r="J64" i="11" s="1"/>
  <c r="BK259" i="2"/>
  <c r="J259" i="2" s="1"/>
  <c r="J67" i="2" s="1"/>
  <c r="T318" i="2"/>
  <c r="P439" i="2"/>
  <c r="T90" i="3"/>
  <c r="T89" i="3" s="1"/>
  <c r="T88" i="3" s="1"/>
  <c r="P210" i="4"/>
  <c r="R258" i="4"/>
  <c r="R349" i="4"/>
  <c r="R348" i="4" s="1"/>
  <c r="P90" i="5"/>
  <c r="P89" i="5" s="1"/>
  <c r="P88" i="5" s="1"/>
  <c r="AU60" i="1" s="1"/>
  <c r="T176" i="6"/>
  <c r="T368" i="6"/>
  <c r="R398" i="6"/>
  <c r="R736" i="6"/>
  <c r="BK201" i="2"/>
  <c r="J201" i="2"/>
  <c r="J66" i="2" s="1"/>
  <c r="T349" i="2"/>
  <c r="R516" i="2"/>
  <c r="R210" i="4"/>
  <c r="BK286" i="4"/>
  <c r="J286" i="4" s="1"/>
  <c r="J71" i="4" s="1"/>
  <c r="BK90" i="5"/>
  <c r="BK89" i="5" s="1"/>
  <c r="J89" i="5" s="1"/>
  <c r="J64" i="5" s="1"/>
  <c r="R409" i="6"/>
  <c r="T888" i="6"/>
  <c r="R90" i="7"/>
  <c r="R89" i="7" s="1"/>
  <c r="R88" i="7" s="1"/>
  <c r="BK91" i="8"/>
  <c r="J91" i="8" s="1"/>
  <c r="J65" i="8" s="1"/>
  <c r="T127" i="8"/>
  <c r="T93" i="9"/>
  <c r="T92" i="9" s="1"/>
  <c r="T91" i="9" s="1"/>
  <c r="P135" i="9"/>
  <c r="BK93" i="10"/>
  <c r="BK92" i="10" s="1"/>
  <c r="J92" i="10" s="1"/>
  <c r="J64" i="10" s="1"/>
  <c r="R140" i="10"/>
  <c r="R94" i="11"/>
  <c r="BK135" i="10"/>
  <c r="J135" i="10"/>
  <c r="J68" i="10"/>
  <c r="BK490" i="2"/>
  <c r="BK99" i="2" s="1"/>
  <c r="BK321" i="4"/>
  <c r="J321" i="4"/>
  <c r="J72" i="4" s="1"/>
  <c r="BK129" i="9"/>
  <c r="BK233" i="4"/>
  <c r="J233" i="4" s="1"/>
  <c r="J68" i="4" s="1"/>
  <c r="BK568" i="2"/>
  <c r="J568" i="2" s="1"/>
  <c r="J76" i="2" s="1"/>
  <c r="BK121" i="8"/>
  <c r="J121" i="8" s="1"/>
  <c r="J66" i="8" s="1"/>
  <c r="BK126" i="9"/>
  <c r="J126" i="9" s="1"/>
  <c r="J67" i="9" s="1"/>
  <c r="BK130" i="10"/>
  <c r="J130" i="10" s="1"/>
  <c r="J67" i="10" s="1"/>
  <c r="BK135" i="11"/>
  <c r="J135" i="11" s="1"/>
  <c r="J62" i="11" s="1"/>
  <c r="BK245" i="11"/>
  <c r="J245" i="11" s="1"/>
  <c r="J65" i="11" s="1"/>
  <c r="BK251" i="4"/>
  <c r="J251" i="4" s="1"/>
  <c r="J69" i="4" s="1"/>
  <c r="BK169" i="6"/>
  <c r="J169" i="6" s="1"/>
  <c r="J66" i="6" s="1"/>
  <c r="BK968" i="6"/>
  <c r="J968" i="6" s="1"/>
  <c r="J77" i="6" s="1"/>
  <c r="BK159" i="11"/>
  <c r="J159" i="11" s="1"/>
  <c r="J63" i="11" s="1"/>
  <c r="P91" i="10"/>
  <c r="AU66" i="1" s="1"/>
  <c r="E75" i="11"/>
  <c r="J81" i="11"/>
  <c r="BE87" i="11"/>
  <c r="BE95" i="11"/>
  <c r="BE171" i="11"/>
  <c r="BE217" i="11"/>
  <c r="BE191" i="11"/>
  <c r="BE236" i="11"/>
  <c r="BE104" i="11"/>
  <c r="BE223" i="11"/>
  <c r="BE246" i="11"/>
  <c r="J79" i="11"/>
  <c r="BE126" i="11"/>
  <c r="BE203" i="11"/>
  <c r="BE179" i="11"/>
  <c r="BE213" i="11"/>
  <c r="BE112" i="11"/>
  <c r="BE150" i="11"/>
  <c r="BE228" i="11"/>
  <c r="BE240" i="11"/>
  <c r="J82" i="11"/>
  <c r="BE160" i="11"/>
  <c r="F55" i="11"/>
  <c r="BE136" i="11"/>
  <c r="BE197" i="11"/>
  <c r="BE232" i="11"/>
  <c r="BE121" i="11"/>
  <c r="BE208" i="11"/>
  <c r="E79" i="10"/>
  <c r="F88" i="10"/>
  <c r="BE105" i="10"/>
  <c r="BE115" i="10"/>
  <c r="J87" i="10"/>
  <c r="BE136" i="10"/>
  <c r="BE147" i="10"/>
  <c r="BE151" i="10"/>
  <c r="BE167" i="10"/>
  <c r="J92" i="9"/>
  <c r="J64" i="9" s="1"/>
  <c r="J56" i="10"/>
  <c r="BE143" i="10"/>
  <c r="BE165" i="10"/>
  <c r="J88" i="10"/>
  <c r="J129" i="9"/>
  <c r="J68" i="9" s="1"/>
  <c r="BE94" i="10"/>
  <c r="BE159" i="10"/>
  <c r="J93" i="9"/>
  <c r="J65" i="9" s="1"/>
  <c r="BE101" i="10"/>
  <c r="BE141" i="10"/>
  <c r="BE155" i="10"/>
  <c r="BE163" i="10"/>
  <c r="BE99" i="10"/>
  <c r="BE123" i="10"/>
  <c r="BE131" i="10"/>
  <c r="BE111" i="10"/>
  <c r="BE119" i="10"/>
  <c r="E50" i="9"/>
  <c r="J85" i="9"/>
  <c r="BE107" i="9"/>
  <c r="F88" i="9"/>
  <c r="BE101" i="9"/>
  <c r="J59" i="9"/>
  <c r="BE136" i="9"/>
  <c r="BE111" i="9"/>
  <c r="BE142" i="9"/>
  <c r="J87" i="9"/>
  <c r="BE115" i="9"/>
  <c r="BE127" i="9"/>
  <c r="BE130" i="9"/>
  <c r="BE138" i="9"/>
  <c r="BE140" i="9"/>
  <c r="BE144" i="9"/>
  <c r="BE94" i="9"/>
  <c r="BE119" i="9"/>
  <c r="BE96" i="9"/>
  <c r="J59" i="8"/>
  <c r="J85" i="8"/>
  <c r="BE107" i="8"/>
  <c r="BE111" i="8"/>
  <c r="BE115" i="8"/>
  <c r="BE138" i="8"/>
  <c r="E50" i="8"/>
  <c r="J56" i="8"/>
  <c r="BK89" i="7"/>
  <c r="J89" i="7" s="1"/>
  <c r="J64" i="7" s="1"/>
  <c r="F59" i="8"/>
  <c r="BE103" i="8"/>
  <c r="BE97" i="8"/>
  <c r="BE122" i="8"/>
  <c r="BE128" i="8"/>
  <c r="BE133" i="8"/>
  <c r="BE143" i="8"/>
  <c r="BE92" i="8"/>
  <c r="BE103" i="7"/>
  <c r="BE120" i="7"/>
  <c r="BE185" i="7"/>
  <c r="BE215" i="7"/>
  <c r="BE227" i="7"/>
  <c r="BE232" i="7"/>
  <c r="BE300" i="7"/>
  <c r="BE318" i="7"/>
  <c r="E50" i="7"/>
  <c r="BE141" i="7"/>
  <c r="BE193" i="7"/>
  <c r="BE241" i="7"/>
  <c r="J85" i="7"/>
  <c r="BE145" i="7"/>
  <c r="BE182" i="7"/>
  <c r="BE236" i="7"/>
  <c r="J58" i="7"/>
  <c r="J56" i="7"/>
  <c r="BE91" i="7"/>
  <c r="BE133" i="7"/>
  <c r="BE188" i="7"/>
  <c r="BE217" i="7"/>
  <c r="BE265" i="7"/>
  <c r="BE98" i="7"/>
  <c r="BE137" i="7"/>
  <c r="BE155" i="7"/>
  <c r="BE163" i="7"/>
  <c r="BE175" i="7"/>
  <c r="BE205" i="7"/>
  <c r="BE222" i="7"/>
  <c r="BE313" i="7"/>
  <c r="BE321" i="7"/>
  <c r="BE326" i="7"/>
  <c r="F85" i="7"/>
  <c r="BE150" i="7"/>
  <c r="BE168" i="7"/>
  <c r="BE178" i="7"/>
  <c r="BE197" i="7"/>
  <c r="BE108" i="7"/>
  <c r="BE125" i="7"/>
  <c r="BE129" i="7"/>
  <c r="BE202" i="7"/>
  <c r="BE210" i="7"/>
  <c r="BE246" i="7"/>
  <c r="BE252" i="7"/>
  <c r="BE280" i="7"/>
  <c r="BE295" i="7"/>
  <c r="BE308" i="7"/>
  <c r="BE234" i="7"/>
  <c r="F59" i="6"/>
  <c r="BE219" i="6"/>
  <c r="BE506" i="6"/>
  <c r="BE595" i="6"/>
  <c r="BE655" i="6"/>
  <c r="BE742" i="6"/>
  <c r="BE791" i="6"/>
  <c r="BE889" i="6"/>
  <c r="BE901" i="6"/>
  <c r="BE945" i="6"/>
  <c r="BE270" i="6"/>
  <c r="BE331" i="6"/>
  <c r="BE451" i="6"/>
  <c r="BE456" i="6"/>
  <c r="BE532" i="6"/>
  <c r="BE203" i="6"/>
  <c r="BE229" i="6"/>
  <c r="BE232" i="6"/>
  <c r="BE240" i="6"/>
  <c r="BE253" i="6"/>
  <c r="BE419" i="6"/>
  <c r="BE551" i="6"/>
  <c r="BE612" i="6"/>
  <c r="BE684" i="6"/>
  <c r="BE717" i="6"/>
  <c r="BE868" i="6"/>
  <c r="BE895" i="6"/>
  <c r="BE907" i="6"/>
  <c r="BE923" i="6"/>
  <c r="BE961" i="6"/>
  <c r="BE969" i="6"/>
  <c r="BE294" i="6"/>
  <c r="BE369" i="6"/>
  <c r="BE379" i="6"/>
  <c r="BE404" i="6"/>
  <c r="BE406" i="6"/>
  <c r="BE437" i="6"/>
  <c r="BE441" i="6"/>
  <c r="BE541" i="6"/>
  <c r="BE556" i="6"/>
  <c r="BE589" i="6"/>
  <c r="BE630" i="6"/>
  <c r="BE672" i="6"/>
  <c r="BE840" i="6"/>
  <c r="BE846" i="6"/>
  <c r="BE850" i="6"/>
  <c r="BE862" i="6"/>
  <c r="BE874" i="6"/>
  <c r="J58" i="6"/>
  <c r="J93" i="6"/>
  <c r="BE102" i="6"/>
  <c r="BE111" i="6"/>
  <c r="BE115" i="6"/>
  <c r="BE120" i="6"/>
  <c r="BE337" i="6"/>
  <c r="BE416" i="6"/>
  <c r="BE511" i="6"/>
  <c r="BE526" i="6"/>
  <c r="BE547" i="6"/>
  <c r="BE639" i="6"/>
  <c r="BE784" i="6"/>
  <c r="BE800" i="6"/>
  <c r="BE815" i="6"/>
  <c r="BE823" i="6"/>
  <c r="BE259" i="6"/>
  <c r="BE320" i="6"/>
  <c r="BE341" i="6"/>
  <c r="BE373" i="6"/>
  <c r="BE392" i="6"/>
  <c r="BE410" i="6"/>
  <c r="BE493" i="6"/>
  <c r="BE517" i="6"/>
  <c r="BE807" i="6"/>
  <c r="J59" i="6"/>
  <c r="BE106" i="6"/>
  <c r="BE155" i="6"/>
  <c r="BE170" i="6"/>
  <c r="BE185" i="6"/>
  <c r="BE190" i="6"/>
  <c r="BE310" i="6"/>
  <c r="BE325" i="6"/>
  <c r="BE537" i="6"/>
  <c r="BE584" i="6"/>
  <c r="BE737" i="6"/>
  <c r="BE777" i="6"/>
  <c r="BE828" i="6"/>
  <c r="BE885" i="6"/>
  <c r="E87" i="6"/>
  <c r="BE198" i="6"/>
  <c r="BE376" i="6"/>
  <c r="BE389" i="6"/>
  <c r="BE480" i="6"/>
  <c r="BE624" i="6"/>
  <c r="BE745" i="6"/>
  <c r="BE767" i="6"/>
  <c r="BE833" i="6"/>
  <c r="BE880" i="6"/>
  <c r="BE931" i="6"/>
  <c r="BE950" i="6"/>
  <c r="BE265" i="6"/>
  <c r="BE386" i="6"/>
  <c r="BE395" i="6"/>
  <c r="BE399" i="6"/>
  <c r="BE424" i="6"/>
  <c r="BE520" i="6"/>
  <c r="BE857" i="6"/>
  <c r="BE131" i="6"/>
  <c r="BE136" i="6"/>
  <c r="BE150" i="6"/>
  <c r="BE159" i="6"/>
  <c r="BE162" i="6"/>
  <c r="BE177" i="6"/>
  <c r="BE223" i="6"/>
  <c r="BE245" i="6"/>
  <c r="BE281" i="6"/>
  <c r="BE286" i="6"/>
  <c r="BE382" i="6"/>
  <c r="BE467" i="6"/>
  <c r="BE472" i="6"/>
  <c r="BE475" i="6"/>
  <c r="BE485" i="6"/>
  <c r="BE497" i="6"/>
  <c r="BE562" i="6"/>
  <c r="BE566" i="6"/>
  <c r="BE573" i="6"/>
  <c r="BE578" i="6"/>
  <c r="BE618" i="6"/>
  <c r="BE635" i="6"/>
  <c r="BE751" i="6"/>
  <c r="BE939" i="6"/>
  <c r="BE955" i="6"/>
  <c r="BE964" i="6"/>
  <c r="BE695" i="6"/>
  <c r="BE709" i="6"/>
  <c r="BE722" i="6"/>
  <c r="BE731" i="6"/>
  <c r="BE915" i="6"/>
  <c r="BE126" i="6"/>
  <c r="BE142" i="6"/>
  <c r="BE146" i="6"/>
  <c r="BE211" i="6"/>
  <c r="BE276" i="6"/>
  <c r="BE346" i="6"/>
  <c r="BE353" i="6"/>
  <c r="BE361" i="6"/>
  <c r="BE429" i="6"/>
  <c r="BE446" i="6"/>
  <c r="BE462" i="6"/>
  <c r="BE489" i="6"/>
  <c r="BE502" i="6"/>
  <c r="BE757" i="6"/>
  <c r="BE91" i="5"/>
  <c r="BE100" i="5"/>
  <c r="BE109" i="5"/>
  <c r="BE133" i="5"/>
  <c r="J56" i="5"/>
  <c r="BE155" i="5"/>
  <c r="BE164" i="5"/>
  <c r="BE116" i="5"/>
  <c r="BK348" i="4"/>
  <c r="J348" i="4" s="1"/>
  <c r="J74" i="4" s="1"/>
  <c r="J84" i="5"/>
  <c r="BE95" i="5"/>
  <c r="BE104" i="5"/>
  <c r="BE149" i="5"/>
  <c r="J59" i="5"/>
  <c r="BE194" i="5"/>
  <c r="E50" i="5"/>
  <c r="F85" i="5"/>
  <c r="BE121" i="5"/>
  <c r="BE178" i="5"/>
  <c r="BE123" i="5"/>
  <c r="BE128" i="5"/>
  <c r="BE145" i="5"/>
  <c r="BE153" i="5"/>
  <c r="BE199" i="5"/>
  <c r="BE139" i="5"/>
  <c r="BE159" i="5"/>
  <c r="J93" i="4"/>
  <c r="BE151" i="4"/>
  <c r="BE293" i="4"/>
  <c r="E50" i="4"/>
  <c r="J94" i="4"/>
  <c r="BE115" i="4"/>
  <c r="BE174" i="4"/>
  <c r="BE201" i="4"/>
  <c r="BE296" i="4"/>
  <c r="BE360" i="4"/>
  <c r="BE371" i="4"/>
  <c r="BE367" i="4"/>
  <c r="BE132" i="4"/>
  <c r="BE156" i="4"/>
  <c r="BE234" i="4"/>
  <c r="BE275" i="4"/>
  <c r="BE343" i="4"/>
  <c r="BE356" i="4"/>
  <c r="J56" i="4"/>
  <c r="BE127" i="4"/>
  <c r="BE138" i="4"/>
  <c r="BE144" i="4"/>
  <c r="BE221" i="4"/>
  <c r="BE309" i="4"/>
  <c r="BE120" i="4"/>
  <c r="BE182" i="4"/>
  <c r="BE191" i="4"/>
  <c r="BE229" i="4"/>
  <c r="BE326" i="4"/>
  <c r="F94" i="4"/>
  <c r="BE100" i="4"/>
  <c r="BE160" i="4"/>
  <c r="BE207" i="4"/>
  <c r="BE252" i="4"/>
  <c r="BE281" i="4"/>
  <c r="BE322" i="4"/>
  <c r="BE341" i="4"/>
  <c r="BE179" i="4"/>
  <c r="BE239" i="4"/>
  <c r="BE265" i="4"/>
  <c r="BE331" i="4"/>
  <c r="BE336" i="4"/>
  <c r="BE103" i="4"/>
  <c r="BE110" i="4"/>
  <c r="BE169" i="4"/>
  <c r="BE196" i="4"/>
  <c r="BE211" i="4"/>
  <c r="BE246" i="4"/>
  <c r="BE290" i="4"/>
  <c r="BE301" i="4"/>
  <c r="BE314" i="4"/>
  <c r="BE164" i="4"/>
  <c r="BE225" i="4"/>
  <c r="BE270" i="4"/>
  <c r="BE350" i="4"/>
  <c r="BE188" i="4"/>
  <c r="BE259" i="4"/>
  <c r="BE287" i="4"/>
  <c r="J59" i="3"/>
  <c r="F85" i="3"/>
  <c r="BE95" i="3"/>
  <c r="BE100" i="3"/>
  <c r="BE104" i="3"/>
  <c r="BE121" i="3"/>
  <c r="BE180" i="3"/>
  <c r="BE116" i="3"/>
  <c r="BE194" i="3"/>
  <c r="E50" i="3"/>
  <c r="J58" i="3"/>
  <c r="J82" i="3"/>
  <c r="BE114" i="3"/>
  <c r="BE174" i="3"/>
  <c r="BE215" i="3"/>
  <c r="BE169" i="3"/>
  <c r="BE91" i="3"/>
  <c r="BE109" i="3"/>
  <c r="BE163" i="3"/>
  <c r="BE225" i="3"/>
  <c r="BE230" i="3"/>
  <c r="BE130" i="3"/>
  <c r="BE140" i="3"/>
  <c r="BE152" i="3"/>
  <c r="BE220" i="3"/>
  <c r="BE125" i="3"/>
  <c r="BE159" i="3"/>
  <c r="BE167" i="3"/>
  <c r="BE210" i="3"/>
  <c r="BE135" i="3"/>
  <c r="BE146" i="3"/>
  <c r="BE237" i="2"/>
  <c r="BE537" i="2"/>
  <c r="BE560" i="2"/>
  <c r="E86" i="2"/>
  <c r="F95" i="2"/>
  <c r="BE101" i="2"/>
  <c r="BE110" i="2"/>
  <c r="BE131" i="2"/>
  <c r="BE166" i="2"/>
  <c r="BE248" i="2"/>
  <c r="BE281" i="2"/>
  <c r="BE319" i="2"/>
  <c r="BE350" i="2"/>
  <c r="BE407" i="2"/>
  <c r="BE467" i="2"/>
  <c r="BE513" i="2"/>
  <c r="BE543" i="2"/>
  <c r="BE549" i="2"/>
  <c r="BE555" i="2"/>
  <c r="BE565" i="2"/>
  <c r="BE569" i="2"/>
  <c r="J94" i="2"/>
  <c r="BE142" i="2"/>
  <c r="BE192" i="2"/>
  <c r="BE217" i="2"/>
  <c r="BE293" i="2"/>
  <c r="BE331" i="2"/>
  <c r="BE358" i="2"/>
  <c r="BE427" i="2"/>
  <c r="BE459" i="2"/>
  <c r="BE502" i="2"/>
  <c r="BE126" i="2"/>
  <c r="BE137" i="2"/>
  <c r="BE172" i="2"/>
  <c r="BE310" i="2"/>
  <c r="BE396" i="2"/>
  <c r="BE401" i="2"/>
  <c r="BE440" i="2"/>
  <c r="BE447" i="2"/>
  <c r="BE517" i="2"/>
  <c r="BE104" i="2"/>
  <c r="BE208" i="2"/>
  <c r="BE287" i="2"/>
  <c r="J59" i="2"/>
  <c r="BE202" i="2"/>
  <c r="BE182" i="2"/>
  <c r="BE186" i="2"/>
  <c r="BE226" i="2"/>
  <c r="BE232" i="2"/>
  <c r="BE242" i="2"/>
  <c r="BE260" i="2"/>
  <c r="BE269" i="2"/>
  <c r="BE382" i="2"/>
  <c r="BE389" i="2"/>
  <c r="BE433" i="2"/>
  <c r="BE531" i="2"/>
  <c r="J56" i="2"/>
  <c r="BE148" i="2"/>
  <c r="BE154" i="2"/>
  <c r="BE177" i="2"/>
  <c r="BE197" i="2"/>
  <c r="BE295" i="2"/>
  <c r="BE315" i="2"/>
  <c r="BE116" i="2"/>
  <c r="BE220" i="2"/>
  <c r="BE275" i="2"/>
  <c r="BE289" i="2"/>
  <c r="BE325" i="2"/>
  <c r="BE368" i="2"/>
  <c r="BE375" i="2"/>
  <c r="BE491" i="2"/>
  <c r="BE496" i="2"/>
  <c r="BE506" i="2"/>
  <c r="BE509" i="2"/>
  <c r="BE119" i="2"/>
  <c r="BE160" i="2"/>
  <c r="BE266" i="2"/>
  <c r="BE300" i="2"/>
  <c r="BE338" i="2"/>
  <c r="BE343" i="2"/>
  <c r="BE361" i="2"/>
  <c r="BE454" i="2"/>
  <c r="BE474" i="2"/>
  <c r="BE483" i="2"/>
  <c r="BE211" i="2"/>
  <c r="BE254" i="2"/>
  <c r="BE291" i="2"/>
  <c r="BE305" i="2"/>
  <c r="BE413" i="2"/>
  <c r="BE419" i="2"/>
  <c r="J34" i="11"/>
  <c r="AW67" i="1" s="1"/>
  <c r="F38" i="7"/>
  <c r="BC63" i="1"/>
  <c r="F38" i="10"/>
  <c r="BC66" i="1" s="1"/>
  <c r="F38" i="2"/>
  <c r="BC56" i="1"/>
  <c r="F39" i="8"/>
  <c r="BD64" i="1" s="1"/>
  <c r="F37" i="5"/>
  <c r="BB60" i="1" s="1"/>
  <c r="F36" i="3"/>
  <c r="BA57" i="1"/>
  <c r="J36" i="10"/>
  <c r="AW66" i="1" s="1"/>
  <c r="F36" i="7"/>
  <c r="BA63" i="1" s="1"/>
  <c r="J36" i="4"/>
  <c r="AW59" i="1" s="1"/>
  <c r="F36" i="5"/>
  <c r="BA60" i="1"/>
  <c r="F37" i="3"/>
  <c r="BB57" i="1" s="1"/>
  <c r="F36" i="4"/>
  <c r="BA59" i="1" s="1"/>
  <c r="F36" i="10"/>
  <c r="BA66" i="1"/>
  <c r="F37" i="11"/>
  <c r="BD67" i="1" s="1"/>
  <c r="F39" i="9"/>
  <c r="BD65" i="1" s="1"/>
  <c r="F38" i="6"/>
  <c r="BC62" i="1" s="1"/>
  <c r="J36" i="8"/>
  <c r="AW64" i="1" s="1"/>
  <c r="J36" i="2"/>
  <c r="AW56" i="1" s="1"/>
  <c r="F37" i="10"/>
  <c r="BB66" i="1"/>
  <c r="F38" i="3"/>
  <c r="BC57" i="1" s="1"/>
  <c r="F34" i="11"/>
  <c r="BA67" i="1" s="1"/>
  <c r="F36" i="11"/>
  <c r="BC67" i="1" s="1"/>
  <c r="F37" i="6"/>
  <c r="BB62" i="1" s="1"/>
  <c r="F37" i="4"/>
  <c r="BB59" i="1" s="1"/>
  <c r="F39" i="7"/>
  <c r="BD63" i="1" s="1"/>
  <c r="F38" i="9"/>
  <c r="BC65" i="1" s="1"/>
  <c r="F35" i="11"/>
  <c r="BB67" i="1" s="1"/>
  <c r="F39" i="6"/>
  <c r="BD62" i="1" s="1"/>
  <c r="F38" i="8"/>
  <c r="BC64" i="1" s="1"/>
  <c r="J36" i="7"/>
  <c r="AW63" i="1" s="1"/>
  <c r="F38" i="5"/>
  <c r="BC60" i="1"/>
  <c r="F39" i="2"/>
  <c r="BD56" i="1" s="1"/>
  <c r="F36" i="8"/>
  <c r="BA64" i="1" s="1"/>
  <c r="F37" i="8"/>
  <c r="BB64" i="1" s="1"/>
  <c r="F38" i="4"/>
  <c r="BC59" i="1" s="1"/>
  <c r="F39" i="3"/>
  <c r="BD57" i="1" s="1"/>
  <c r="J36" i="5"/>
  <c r="AW60" i="1"/>
  <c r="J36" i="3"/>
  <c r="AW57" i="1" s="1"/>
  <c r="F39" i="5"/>
  <c r="BD60" i="1" s="1"/>
  <c r="F37" i="7"/>
  <c r="BB63" i="1" s="1"/>
  <c r="AS54" i="1"/>
  <c r="F36" i="9"/>
  <c r="BA65" i="1" s="1"/>
  <c r="F39" i="10"/>
  <c r="BD66" i="1" s="1"/>
  <c r="J36" i="9"/>
  <c r="AW65" i="1" s="1"/>
  <c r="F37" i="2"/>
  <c r="BB56" i="1"/>
  <c r="F39" i="4"/>
  <c r="BD59" i="1" s="1"/>
  <c r="J36" i="6"/>
  <c r="AW62" i="1" s="1"/>
  <c r="F36" i="2"/>
  <c r="BA56" i="1"/>
  <c r="F37" i="9"/>
  <c r="BB65" i="1" s="1"/>
  <c r="F36" i="6"/>
  <c r="BA62" i="1"/>
  <c r="J90" i="3" l="1"/>
  <c r="J65" i="3" s="1"/>
  <c r="T98" i="4"/>
  <c r="T97" i="4" s="1"/>
  <c r="BK782" i="6"/>
  <c r="J782" i="6" s="1"/>
  <c r="J73" i="6" s="1"/>
  <c r="R89" i="8"/>
  <c r="R782" i="6"/>
  <c r="BK967" i="6"/>
  <c r="J967" i="6" s="1"/>
  <c r="J76" i="6" s="1"/>
  <c r="J90" i="5"/>
  <c r="J65" i="5" s="1"/>
  <c r="BK98" i="4"/>
  <c r="BK97" i="4" s="1"/>
  <c r="J97" i="4" s="1"/>
  <c r="J63" i="4" s="1"/>
  <c r="P88" i="3"/>
  <c r="AU57" i="1" s="1"/>
  <c r="BK100" i="6"/>
  <c r="BK90" i="8"/>
  <c r="J90" i="8" s="1"/>
  <c r="J64" i="8" s="1"/>
  <c r="R86" i="11"/>
  <c r="R85" i="11" s="1"/>
  <c r="BK129" i="10"/>
  <c r="J129" i="10" s="1"/>
  <c r="J66" i="10" s="1"/>
  <c r="J490" i="2"/>
  <c r="J72" i="2" s="1"/>
  <c r="J89" i="3"/>
  <c r="J64" i="3" s="1"/>
  <c r="BK88" i="3"/>
  <c r="J88" i="3" s="1"/>
  <c r="J63" i="3" s="1"/>
  <c r="P86" i="11"/>
  <c r="P85" i="11" s="1"/>
  <c r="AU67" i="1" s="1"/>
  <c r="R99" i="2"/>
  <c r="R98" i="4"/>
  <c r="R97" i="4" s="1"/>
  <c r="T99" i="2"/>
  <c r="T88" i="7"/>
  <c r="P91" i="9"/>
  <c r="AU65" i="1"/>
  <c r="T782" i="6"/>
  <c r="T99" i="6" s="1"/>
  <c r="P100" i="6"/>
  <c r="P99" i="6"/>
  <c r="AU62" i="1" s="1"/>
  <c r="T100" i="6"/>
  <c r="BK125" i="9"/>
  <c r="J125" i="9"/>
  <c r="J66" i="9" s="1"/>
  <c r="T494" i="2"/>
  <c r="T89" i="8"/>
  <c r="R100" i="6"/>
  <c r="R99" i="6" s="1"/>
  <c r="P89" i="8"/>
  <c r="AU64" i="1" s="1"/>
  <c r="P99" i="2"/>
  <c r="R91" i="10"/>
  <c r="R494" i="2"/>
  <c r="P494" i="2"/>
  <c r="P98" i="4"/>
  <c r="P97" i="4"/>
  <c r="AU59" i="1" s="1"/>
  <c r="AU58" i="1" s="1"/>
  <c r="BK86" i="11"/>
  <c r="BK85" i="11" s="1"/>
  <c r="J85" i="11" s="1"/>
  <c r="J59" i="11" s="1"/>
  <c r="J93" i="10"/>
  <c r="J65" i="10"/>
  <c r="BK494" i="2"/>
  <c r="J494" i="2" s="1"/>
  <c r="J73" i="2" s="1"/>
  <c r="BK91" i="10"/>
  <c r="J91" i="10" s="1"/>
  <c r="J32" i="10" s="1"/>
  <c r="AG66" i="1" s="1"/>
  <c r="BK89" i="8"/>
  <c r="J89" i="8" s="1"/>
  <c r="J63" i="8" s="1"/>
  <c r="BK88" i="7"/>
  <c r="J88" i="7"/>
  <c r="BK99" i="6"/>
  <c r="J99" i="6"/>
  <c r="J63" i="6" s="1"/>
  <c r="J100" i="6"/>
  <c r="J64" i="6"/>
  <c r="BK88" i="5"/>
  <c r="J88" i="5" s="1"/>
  <c r="J32" i="5" s="1"/>
  <c r="AG60" i="1" s="1"/>
  <c r="J98" i="4"/>
  <c r="J64" i="4" s="1"/>
  <c r="J99" i="2"/>
  <c r="J64" i="2" s="1"/>
  <c r="BB55" i="1"/>
  <c r="AX55" i="1" s="1"/>
  <c r="BC55" i="1"/>
  <c r="AY55" i="1" s="1"/>
  <c r="J35" i="3"/>
  <c r="AV57" i="1" s="1"/>
  <c r="AT57" i="1" s="1"/>
  <c r="F35" i="5"/>
  <c r="AZ60" i="1" s="1"/>
  <c r="BC61" i="1"/>
  <c r="AY61" i="1" s="1"/>
  <c r="J35" i="6"/>
  <c r="AV62" i="1" s="1"/>
  <c r="AT62" i="1" s="1"/>
  <c r="BD58" i="1"/>
  <c r="J35" i="10"/>
  <c r="AV66" i="1" s="1"/>
  <c r="AT66" i="1" s="1"/>
  <c r="BA61" i="1"/>
  <c r="AW61" i="1" s="1"/>
  <c r="J33" i="11"/>
  <c r="AV67" i="1" s="1"/>
  <c r="AT67" i="1" s="1"/>
  <c r="BB61" i="1"/>
  <c r="AX61" i="1" s="1"/>
  <c r="BD55" i="1"/>
  <c r="F33" i="11"/>
  <c r="AZ67" i="1"/>
  <c r="F35" i="3"/>
  <c r="AZ57" i="1" s="1"/>
  <c r="BB58" i="1"/>
  <c r="AX58" i="1" s="1"/>
  <c r="J35" i="5"/>
  <c r="AV60" i="1" s="1"/>
  <c r="AT60" i="1" s="1"/>
  <c r="BA58" i="1"/>
  <c r="AW58" i="1" s="1"/>
  <c r="J32" i="4"/>
  <c r="AG59" i="1"/>
  <c r="F35" i="2"/>
  <c r="AZ56" i="1" s="1"/>
  <c r="J35" i="4"/>
  <c r="AV59" i="1" s="1"/>
  <c r="AT59" i="1" s="1"/>
  <c r="BA55" i="1"/>
  <c r="F35" i="8"/>
  <c r="AZ64" i="1" s="1"/>
  <c r="J32" i="3"/>
  <c r="AG57" i="1"/>
  <c r="F35" i="4"/>
  <c r="AZ59" i="1" s="1"/>
  <c r="BC58" i="1"/>
  <c r="AY58" i="1" s="1"/>
  <c r="F35" i="10"/>
  <c r="AZ66" i="1" s="1"/>
  <c r="F35" i="9"/>
  <c r="AZ65" i="1" s="1"/>
  <c r="F35" i="7"/>
  <c r="AZ63" i="1" s="1"/>
  <c r="BD61" i="1"/>
  <c r="J32" i="7"/>
  <c r="AG63" i="1" s="1"/>
  <c r="J35" i="9"/>
  <c r="AV65" i="1"/>
  <c r="AT65" i="1" s="1"/>
  <c r="J35" i="7"/>
  <c r="AV63" i="1" s="1"/>
  <c r="AT63" i="1" s="1"/>
  <c r="F35" i="6"/>
  <c r="AZ62" i="1" s="1"/>
  <c r="J35" i="8"/>
  <c r="AV64" i="1" s="1"/>
  <c r="AT64" i="1" s="1"/>
  <c r="J35" i="2"/>
  <c r="AV56" i="1" s="1"/>
  <c r="AT56" i="1" s="1"/>
  <c r="P98" i="2" l="1"/>
  <c r="AU56" i="1" s="1"/>
  <c r="AU55" i="1" s="1"/>
  <c r="T98" i="2"/>
  <c r="R98" i="2"/>
  <c r="J86" i="11"/>
  <c r="J60" i="11"/>
  <c r="BK91" i="9"/>
  <c r="J91" i="9" s="1"/>
  <c r="J32" i="9" s="1"/>
  <c r="AG65" i="1" s="1"/>
  <c r="BK98" i="2"/>
  <c r="J98" i="2" s="1"/>
  <c r="J32" i="2" s="1"/>
  <c r="AG56" i="1" s="1"/>
  <c r="AN66" i="1"/>
  <c r="J63" i="10"/>
  <c r="J41" i="10"/>
  <c r="AN63" i="1"/>
  <c r="J63" i="7"/>
  <c r="J41" i="7"/>
  <c r="AN60" i="1"/>
  <c r="J63" i="5"/>
  <c r="AN59" i="1"/>
  <c r="J41" i="5"/>
  <c r="AN57" i="1"/>
  <c r="J41" i="4"/>
  <c r="J41" i="3"/>
  <c r="AZ61" i="1"/>
  <c r="AV61" i="1"/>
  <c r="AT61" i="1" s="1"/>
  <c r="BB54" i="1"/>
  <c r="W31" i="1" s="1"/>
  <c r="J32" i="6"/>
  <c r="AG62" i="1" s="1"/>
  <c r="BD54" i="1"/>
  <c r="W33" i="1"/>
  <c r="AU61" i="1"/>
  <c r="AG58" i="1"/>
  <c r="AW55" i="1"/>
  <c r="BA54" i="1"/>
  <c r="AW54" i="1" s="1"/>
  <c r="AK30" i="1" s="1"/>
  <c r="AZ58" i="1"/>
  <c r="AV58" i="1" s="1"/>
  <c r="AT58" i="1" s="1"/>
  <c r="J32" i="8"/>
  <c r="AG64" i="1" s="1"/>
  <c r="AN64" i="1" s="1"/>
  <c r="BC54" i="1"/>
  <c r="W32" i="1" s="1"/>
  <c r="J30" i="11"/>
  <c r="AG67" i="1" s="1"/>
  <c r="AZ55" i="1"/>
  <c r="AV55" i="1" s="1"/>
  <c r="J39" i="11" l="1"/>
  <c r="J41" i="2"/>
  <c r="J41" i="9"/>
  <c r="J63" i="9"/>
  <c r="J63" i="2"/>
  <c r="J41" i="8"/>
  <c r="J41" i="6"/>
  <c r="AN62" i="1"/>
  <c r="AN58" i="1"/>
  <c r="AN65" i="1"/>
  <c r="AN56" i="1"/>
  <c r="AN67" i="1"/>
  <c r="AZ54" i="1"/>
  <c r="AV54" i="1" s="1"/>
  <c r="AK29" i="1" s="1"/>
  <c r="AY54" i="1"/>
  <c r="AG61" i="1"/>
  <c r="W30" i="1"/>
  <c r="AT55" i="1"/>
  <c r="AU54" i="1"/>
  <c r="AG55" i="1"/>
  <c r="AX54" i="1"/>
  <c r="AN61" i="1" l="1"/>
  <c r="AN55" i="1"/>
  <c r="AG54" i="1"/>
  <c r="W29" i="1"/>
  <c r="AT54" i="1"/>
  <c r="AN54" i="1" l="1"/>
  <c r="AK26" i="1"/>
  <c r="AK35" i="1" l="1"/>
</calcChain>
</file>

<file path=xl/sharedStrings.xml><?xml version="1.0" encoding="utf-8"?>
<sst xmlns="http://schemas.openxmlformats.org/spreadsheetml/2006/main" count="23459" uniqueCount="2774">
  <si>
    <t>Export Komplet</t>
  </si>
  <si>
    <t>VZ</t>
  </si>
  <si>
    <t>2.0</t>
  </si>
  <si>
    <t>ZAMOK</t>
  </si>
  <si>
    <t>False</t>
  </si>
  <si>
    <t>{b54cb271-9480-4bed-867d-12118b59245f}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</si>
  <si>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</si>
  <si>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</si>
  <si>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</si>
  <si>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</si>
  <si>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</si>
  <si>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</si>
  <si>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</si>
  <si>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</si>
  <si>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635210030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</si>
  <si>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</si>
  <si>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</si>
  <si>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mostních objektů na trati Krnov - Opava</t>
  </si>
  <si>
    <t>KSO:</t>
  </si>
  <si>
    <t/>
  </si>
  <si>
    <t>CC-CZ:</t>
  </si>
  <si>
    <t>Místo:</t>
  </si>
  <si>
    <t>OŘ Ostrava</t>
  </si>
  <si>
    <t>Datum:</t>
  </si>
  <si>
    <t>Zadavatel:</t>
  </si>
  <si>
    <t>IČ:</t>
  </si>
  <si>
    <t>70994234</t>
  </si>
  <si>
    <t>Správa železnic, s.o. OŘ Ostrava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</si>
  <si>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</si>
  <si>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</si>
  <si>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</si>
  <si>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</si>
  <si>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</si>
  <si>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</si>
  <si>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</si>
  <si>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</si>
  <si>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</si>
  <si>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</si>
  <si>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</si>
  <si>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</si>
  <si>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</si>
  <si>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</si>
  <si>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</si>
  <si>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</si>
  <si>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</si>
  <si>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</si>
  <si>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</si>
  <si>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</si>
  <si>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</si>
  <si>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</si>
  <si>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</si>
  <si>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</si>
  <si>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</si>
  <si>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</si>
  <si>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</si>
  <si>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</si>
  <si>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</si>
  <si>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</si>
  <si>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</si>
  <si>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</si>
  <si>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</si>
  <si>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</si>
  <si>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</si>
  <si>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</si>
  <si>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</si>
  <si>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</si>
  <si>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</si>
  <si>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</si>
  <si>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</si>
  <si>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</si>
  <si>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</si>
  <si>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</si>
  <si>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</si>
  <si>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</si>
  <si>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</si>
  <si>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</si>
  <si>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01</t>
  </si>
  <si>
    <t>Propustek v km 100,762</t>
  </si>
  <si>
    <t>STA</t>
  </si>
  <si>
    <t>1</t>
  </si>
  <si>
    <t>{8ec2f679-8cda-4bed-8364-6b54a6108dbd}</t>
  </si>
  <si>
    <t>2</t>
  </si>
  <si>
    <t>/</t>
  </si>
  <si>
    <t>SO 01.1</t>
  </si>
  <si>
    <t>Propustek v km 100,762 - propustek</t>
  </si>
  <si>
    <t>Soupis</t>
  </si>
  <si>
    <t>{2a94c20d-2ea1-4049-b5c6-a05267a4245b}</t>
  </si>
  <si>
    <t>SO 01.2</t>
  </si>
  <si>
    <t>Propustek v km 100,762 - železniční svršek</t>
  </si>
  <si>
    <t>{3e9906e1-9c75-43aa-9480-45cd24754a56}</t>
  </si>
  <si>
    <t>SO 02</t>
  </si>
  <si>
    <t>Propustek v km 101,505</t>
  </si>
  <si>
    <t>{647ca952-14be-4933-ad14-780ad33fe5bc}</t>
  </si>
  <si>
    <t>SO 02.1</t>
  </si>
  <si>
    <t>Propustek v km 101,505 - propustek</t>
  </si>
  <si>
    <t>{4e5bd7a9-e4af-40e6-833d-8826eda2c343}</t>
  </si>
  <si>
    <t>SO 02.2</t>
  </si>
  <si>
    <t>Propustek v km 101,505 - železniční svršek</t>
  </si>
  <si>
    <t>{ab27ab14-99ff-4451-93bb-db2e9ed5745c}</t>
  </si>
  <si>
    <t>SO 03</t>
  </si>
  <si>
    <t>Most v km 110,644</t>
  </si>
  <si>
    <t>{e830f3cc-2682-465e-99df-7112bbd02c43}</t>
  </si>
  <si>
    <t>SO 03.1</t>
  </si>
  <si>
    <t>Most v km 110,644 - most ( dle PD SO 02 )</t>
  </si>
  <si>
    <t>{238cd18d-939c-4eb1-819e-a90768f248db}</t>
  </si>
  <si>
    <t>SO 03.2</t>
  </si>
  <si>
    <t>Most v km 110,644 - železniční svršek ( dle PD SO 01 )</t>
  </si>
  <si>
    <t>{59b3f193-67c7-45b7-ab00-52737597ee2b}</t>
  </si>
  <si>
    <t>SO 03.3</t>
  </si>
  <si>
    <t>Most v km 110,644 - ochrana a úprava drážních sdělovacích kabelů ( dle PD SO 03.1 )</t>
  </si>
  <si>
    <t>{6f7088e3-ae8a-4a1b-a2b4-d004e7bbfacb}</t>
  </si>
  <si>
    <t>SO 03.4</t>
  </si>
  <si>
    <t>Most v km 110,644 - ochrana a úprava mimodrážních sdělovacích kabelů ( dle PD SO 03.2 )</t>
  </si>
  <si>
    <t>{8c7786ea-e2fc-455a-a5de-f17bfa4ee084}</t>
  </si>
  <si>
    <t>SO 03.5</t>
  </si>
  <si>
    <t>Most v km 110,644 - ochrana a úprava drážních zabezpečovacích kabelů ( dle PD SO 04 )</t>
  </si>
  <si>
    <t>{cb69a48d-d822-45a7-a98e-00b9851744df}</t>
  </si>
  <si>
    <t>VRN</t>
  </si>
  <si>
    <t>Vedlejší rozpočtové náklady</t>
  </si>
  <si>
    <t>{fe4c59fd-0575-49e6-bcd3-611940d9dc0d}</t>
  </si>
  <si>
    <t>KRYCÍ LIST SOUPISU PRACÍ</t>
  </si>
  <si>
    <t>Objekt:</t>
  </si>
  <si>
    <t>SO 01 - Propustek v km 100,762</t>
  </si>
  <si>
    <t>Soupis:</t>
  </si>
  <si>
    <t>SO 01.1 - Propustek v km 100,762 - propustek</t>
  </si>
  <si>
    <t>Správa železnic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</si>
  <si>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</si>
  <si>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</si>
  <si>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</si>
  <si>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</si>
  <si>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</si>
  <si>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</si>
  <si>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</si>
  <si>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</si>
  <si>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</si>
  <si>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</si>
  <si>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</si>
  <si>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</si>
  <si>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</si>
  <si>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</si>
  <si>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</si>
  <si>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789 - Povrchové úpravy ocelových konstrukcí a technologických zařízení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</si>
  <si>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</si>
  <si>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</si>
  <si>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</si>
  <si>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</si>
  <si>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</si>
  <si>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</si>
  <si>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</si>
  <si>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</si>
  <si>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</si>
  <si>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</si>
  <si>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</si>
  <si>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</si>
  <si>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</si>
  <si>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</si>
  <si>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</si>
  <si>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</si>
  <si>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</si>
  <si>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</si>
  <si>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</si>
  <si>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111151101</t>
  </si>
  <si>
    <t>Odstranění travin z celkové plochy do 100 m2 strojně</t>
  </si>
  <si>
    <t>m2</t>
  </si>
  <si>
    <t>CS ÚRS 2024 01</t>
  </si>
  <si>
    <t>4</t>
  </si>
  <si>
    <t>-534301379</t>
  </si>
  <si>
    <t>PP</t>
  </si>
  <si>
    <t>Odstranění travin a rákosu strojně travin, při celkové ploše do 100 m2</t>
  </si>
  <si>
    <t>Online PSC</t>
  </si>
  <si>
    <t>https://podminky.urs.cz/item/CS_URS_2024_01/111151101</t>
  </si>
  <si>
    <t>113151111</t>
  </si>
  <si>
    <t>Rozebrání zpevněných ploch ze silničních dílců</t>
  </si>
  <si>
    <t>-1316702827</t>
  </si>
  <si>
    <t>Rozebírání zpevněných ploch s přemístěním na skládku na vzdálenost do 20 m nebo s naložením na dopravní prostředek ze silničních panelů</t>
  </si>
  <si>
    <t>https://podminky.urs.cz/item/CS_URS_2024_01/113151111</t>
  </si>
  <si>
    <t>VV</t>
  </si>
  <si>
    <t>rozebrání panelové plochy</t>
  </si>
  <si>
    <t>5,0*15,0</t>
  </si>
  <si>
    <t>Součet</t>
  </si>
  <si>
    <t>3</t>
  </si>
  <si>
    <t>113152112</t>
  </si>
  <si>
    <t>Odstranění podkladů zpevněných ploch z kameniva drceného</t>
  </si>
  <si>
    <t>m3</t>
  </si>
  <si>
    <t>-825932340</t>
  </si>
  <si>
    <t>Odstranění podkladů zpevněných ploch s přemístěním na skládku na vzdálenost do 20 m nebo s naložením na dopravní prostředek z kameniva drceného</t>
  </si>
  <si>
    <t>https://podminky.urs.cz/item/CS_URS_2024_01/113152112</t>
  </si>
  <si>
    <t>odstranění podklad pod panelovou plochou</t>
  </si>
  <si>
    <t>5,0*15,0*0,08</t>
  </si>
  <si>
    <t>115001105</t>
  </si>
  <si>
    <t>Převedení vody potrubím DN přes 300 do 600</t>
  </si>
  <si>
    <t>m</t>
  </si>
  <si>
    <t>-219112930</t>
  </si>
  <si>
    <t>Převedení vody potrubím průměru DN přes 300 do 600</t>
  </si>
  <si>
    <t>https://podminky.urs.cz/item/CS_URS_2024_01/115001105</t>
  </si>
  <si>
    <t>5</t>
  </si>
  <si>
    <t>122151402</t>
  </si>
  <si>
    <t>Vykopávky v zemníku na suchu v hornině třídy těžitelnosti I skupiny 1 a 2 objem do 50 m3 strojně</t>
  </si>
  <si>
    <t>-1416785906</t>
  </si>
  <si>
    <t>Vykopávky v zemnících na suchu strojně zapažených i nezapažených v hornině třídy těžitelnosti I skupiny 1 a 2 přes 20 do 50 m3</t>
  </si>
  <si>
    <t>https://podminky.urs.cz/item/CS_URS_2024_01/122151402</t>
  </si>
  <si>
    <t>"svahy na vtoku" 3,5"m2"*3"m"*2"ks"</t>
  </si>
  <si>
    <t>"svahy na výtoku" 3,1"m2"*2,5"m"*0,5*2"ks"+3,1"m2"*2,5"m"*2"ks"</t>
  </si>
  <si>
    <t>"příprava terénu pro zřízení panelové plochy"75,0*0,35</t>
  </si>
  <si>
    <t>6</t>
  </si>
  <si>
    <t>129153101</t>
  </si>
  <si>
    <t>Čištění otevřených koryt vodotečí šíře dna do 5 m hl do 2,5 m v hornině třídy těžitelnosti I skupiny 1 a 2 strojně</t>
  </si>
  <si>
    <t>261182661</t>
  </si>
  <si>
    <t>Čištění otevřených koryt vodotečí strojně s přehozením rozpojeného nánosu do 3 m nebo s naložením na dopravní prostředek při šířce původního dna do 5 m a hloubce koryta do 2,5 m v hornině třídy těžitelnosti I skupiny 1 a 2</t>
  </si>
  <si>
    <t>https://podminky.urs.cz/item/CS_URS_2024_01/129153101</t>
  </si>
  <si>
    <t>20*0,55*1,1</t>
  </si>
  <si>
    <t>7</t>
  </si>
  <si>
    <t>131151104</t>
  </si>
  <si>
    <t>Hloubení jam nezapažených v hornině třídy těžitelnosti I skupiny 1 a 2 objem do 500 m3 strojně</t>
  </si>
  <si>
    <t>577230915</t>
  </si>
  <si>
    <t>Hloubení nezapažených jam a zářezů strojně s urovnáním dna do předepsaného profilu a spádu v hornině třídy těžitelnosti I skupiny 1 a 2 přes 100 do 500 m3</t>
  </si>
  <si>
    <t>https://podminky.urs.cz/item/CS_URS_2024_01/131151104</t>
  </si>
  <si>
    <t>"výkop propustku vč ZKPP"  22,4"m2"*3,85"m"+29"m2"*3"m"</t>
  </si>
  <si>
    <t>"zános propustku" 1,1"m"*0,35"m"*5"m"</t>
  </si>
  <si>
    <t>8</t>
  </si>
  <si>
    <t>M</t>
  </si>
  <si>
    <t>58344171</t>
  </si>
  <si>
    <t>štěrkodrť frakce 0/32</t>
  </si>
  <si>
    <t>t</t>
  </si>
  <si>
    <t>-324748530</t>
  </si>
  <si>
    <t>frakce 0/32 materiál na zásyp</t>
  </si>
  <si>
    <t>173,240*1,8</t>
  </si>
  <si>
    <t>9</t>
  </si>
  <si>
    <t>162251101</t>
  </si>
  <si>
    <t>Vodorovné přemístění do 20 m výkopku/sypaniny z horniny třídy těžitelnosti I skupiny 1 až 3</t>
  </si>
  <si>
    <t>-563837047</t>
  </si>
  <si>
    <t>Vodorovné přemístění výkopku nebo sypaniny po suchu na obvyklém dopravním prostředku, bez naložení výkopku, avšak se složením bez rozhrnutí z horniny třídy těžitelnosti I skupiny 1 až 3 na vzdálenost do 20 m</t>
  </si>
  <si>
    <t>https://podminky.urs.cz/item/CS_URS_2024_01/162251101</t>
  </si>
  <si>
    <t>přemístění výkopku pro úpravu terénu pro panelovou ploch  zpět do zemního valu</t>
  </si>
  <si>
    <t>26,25</t>
  </si>
  <si>
    <t>10</t>
  </si>
  <si>
    <t>162751117</t>
  </si>
  <si>
    <t>Vodorovné přemístění přes 9 000 do 10000 m výkopku/sypaniny z horniny třídy těžitelnosti I skupiny 1 až 3</t>
  </si>
  <si>
    <t>1921509693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</si>
  <si>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</si>
  <si>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https://podminky.urs.cz/item/CS_URS_2024_01/162751117</t>
  </si>
  <si>
    <t>"viz položka 171251201" 175,165"m3"</t>
  </si>
  <si>
    <t>"zpětný zásyp viz 171151103" -44,250 "m3"</t>
  </si>
  <si>
    <t>11</t>
  </si>
  <si>
    <t>171151101</t>
  </si>
  <si>
    <t>Hutnění boků násypů pro jakýkoliv sklon a míru zhutnění svahu</t>
  </si>
  <si>
    <t>1053368722</t>
  </si>
  <si>
    <t>Hutnění boků násypů z hornin soudržných a sypkých pro jakýkoliv sklon, délku a míru zhutnění svahu</t>
  </si>
  <si>
    <t>https://podminky.urs.cz/item/CS_URS_2024_01/171151101</t>
  </si>
  <si>
    <t>zpětné zřízení valů s odtěžením příkop do původního stavu</t>
  </si>
  <si>
    <t>10,0*15,0</t>
  </si>
  <si>
    <t>171151103</t>
  </si>
  <si>
    <t>Uložení sypaniny z hornin soudržných do násypů zhutněných strojně</t>
  </si>
  <si>
    <t>1762471840</t>
  </si>
  <si>
    <t>Uložení sypanin do násypů strojně s rozprostřením sypaniny ve vrstvách a s hrubým urovnáním zhutněných z hornin soudržných jakékoliv třídy těžitelnosti</t>
  </si>
  <si>
    <t>https://podminky.urs.cz/item/CS_URS_2024_01/171151103</t>
  </si>
  <si>
    <t>13</t>
  </si>
  <si>
    <t>171251201</t>
  </si>
  <si>
    <t>Uložení sypaniny na skládky nebo meziskládky</t>
  </si>
  <si>
    <t>-1061180783</t>
  </si>
  <si>
    <t>Uložení sypaniny na skládky nebo meziskládky bez hutnění s upravením uložené sypaniny do předepsaného tvaru</t>
  </si>
  <si>
    <t>https://podminky.urs.cz/item/CS_URS_2024_01/171251201</t>
  </si>
  <si>
    <t>"viz 131151104" 175,165"m3"</t>
  </si>
  <si>
    <t>"koryto" 20*0,55*1,1</t>
  </si>
  <si>
    <t>14</t>
  </si>
  <si>
    <t>174151101</t>
  </si>
  <si>
    <t>Zásyp jam, šachet rýh nebo kolem objektů sypaninou se zhutněním</t>
  </si>
  <si>
    <t>M3</t>
  </si>
  <si>
    <t>-1070881694</t>
  </si>
  <si>
    <t>Zásyp sypaninou z jakékoliv horniny strojně s uložením výkopku ve vrstvách se zhutněním jam, šachet, rýh nebo kolem objektů v těchto vykopávkách</t>
  </si>
  <si>
    <t>https://podminky.urs.cz/item/CS_URS_2024_01/174151101</t>
  </si>
  <si>
    <t>173,240</t>
  </si>
  <si>
    <t>15</t>
  </si>
  <si>
    <t>181451312</t>
  </si>
  <si>
    <t>Založení trávníku strojně v jedné operaci ve svahu přes 1:5 do 1:2</t>
  </si>
  <si>
    <t>747414548</t>
  </si>
  <si>
    <t>Založení trávníku strojně výsevem včetně utažení na ploše na svahu přes 1:5 do 1:2</t>
  </si>
  <si>
    <t>https://podminky.urs.cz/item/CS_URS_2024_01/181451312</t>
  </si>
  <si>
    <t>40,0*2</t>
  </si>
  <si>
    <t>16</t>
  </si>
  <si>
    <t>00572474</t>
  </si>
  <si>
    <t>osivo směs travní krajinná-svahová</t>
  </si>
  <si>
    <t>kg</t>
  </si>
  <si>
    <t>1364568993</t>
  </si>
  <si>
    <t>80,0*0,025 "Přepočtené koeficientem množství</t>
  </si>
  <si>
    <t>17</t>
  </si>
  <si>
    <t>181951111</t>
  </si>
  <si>
    <t>Úprava pláně v hornině třídy těžitelnosti I skupiny 1 až 3 bez zhutnění strojně</t>
  </si>
  <si>
    <t>-332721087</t>
  </si>
  <si>
    <t>Úprava pláně vyrovnáním výškových rozdílů strojně v hornině třídy těžitelnosti I, skupiny 1 až 3 bez zhutnění</t>
  </si>
  <si>
    <t>https://podminky.urs.cz/item/CS_URS_2024_01/181951111</t>
  </si>
  <si>
    <t>úprava terénu pro práci jeřábu nosnost 70t s pokládkou panelů</t>
  </si>
  <si>
    <t>18</t>
  </si>
  <si>
    <t>182351023</t>
  </si>
  <si>
    <t>Rozprostření ornice pl do 100 m2 ve svahu přes 1:5 tl vrstvy do 200 mm strojně</t>
  </si>
  <si>
    <t>-468859120</t>
  </si>
  <si>
    <t>Rozprostření a urovnání ornice ve svahu sklonu přes 1:5 strojně při souvislé ploše do 100 m2, tl. vrstvy do 200 mm</t>
  </si>
  <si>
    <t>https://podminky.urs.cz/item/CS_URS_2024_01/182351023</t>
  </si>
  <si>
    <t>19</t>
  </si>
  <si>
    <t>10364100</t>
  </si>
  <si>
    <t>zemina pro terénní úpravy - tříděná</t>
  </si>
  <si>
    <t>-388892325</t>
  </si>
  <si>
    <t>80,0*0.15*1.4"plocha*tl.*obj. hmotnost</t>
  </si>
  <si>
    <t>Zakládání</t>
  </si>
  <si>
    <t>20</t>
  </si>
  <si>
    <t>213141112</t>
  </si>
  <si>
    <t>Zřízení vrstvy z geotextilie v rovině nebo ve sklonu do 1:5 š přes 3 do 6 m</t>
  </si>
  <si>
    <t>686045031</t>
  </si>
  <si>
    <t>Zřízení vrstvy z geotextilie filtrační, separační, odvodňovací, ochranné, výztužné nebo protierozní v rovině nebo ve sklonu do 1:5, šířky přes 3 do 6 m</t>
  </si>
  <si>
    <t>https://podminky.urs.cz/item/CS_URS_2024_01/213141112</t>
  </si>
  <si>
    <t>plocha pro jeřáb</t>
  </si>
  <si>
    <t>69311088</t>
  </si>
  <si>
    <t>geotextilie netkaná separační, ochranná, filtrační, drenážní PES 500g/m2</t>
  </si>
  <si>
    <t>889658739</t>
  </si>
  <si>
    <t>75*1,1845 'Přepočtené koeficientem množství</t>
  </si>
  <si>
    <t>22</t>
  </si>
  <si>
    <t>273321118</t>
  </si>
  <si>
    <t>Základové desky mostních konstrukcí ze ŽB C 30/37</t>
  </si>
  <si>
    <t>-1069700383</t>
  </si>
  <si>
    <t>Základové konstrukce z betonu železového desky ve výkopu nebo na hlavách pilot C 30/37</t>
  </si>
  <si>
    <t>https://podminky.urs.cz/item/CS_URS_2024_01/273321118</t>
  </si>
  <si>
    <t>"čelo vlevo 2.202" 6,0"m2"*1,15"m2"</t>
  </si>
  <si>
    <t>"základ viz 2.201" 2,45"m2"*2,9"m"+2,05"m2"*0,25"m"*2"ks"</t>
  </si>
  <si>
    <t>23</t>
  </si>
  <si>
    <t>273321191</t>
  </si>
  <si>
    <t>Příplatek k základovým deskám mostních konstrukcí ze ŽB za betonáž malého rozsahu do 25 m3</t>
  </si>
  <si>
    <t>473473946</t>
  </si>
  <si>
    <t>Základové konstrukce z betonu železového Příplatek k cenám za betonáž malého rozsahu do 25 m3</t>
  </si>
  <si>
    <t>https://podminky.urs.cz/item/CS_URS_2024_01/273321191</t>
  </si>
  <si>
    <t>24</t>
  </si>
  <si>
    <t>273354111</t>
  </si>
  <si>
    <t>Bednění základových desek - zřízení</t>
  </si>
  <si>
    <t>3759756</t>
  </si>
  <si>
    <t>Bednění základových konstrukcí desek zřízení</t>
  </si>
  <si>
    <t>https://podminky.urs.cz/item/CS_URS_2024_01/273354111</t>
  </si>
  <si>
    <t>"čelo" 6,0*(0,33+0,35+0,207+0,202)+2*(0,35*3,0+0,207*0,55)</t>
  </si>
  <si>
    <t>"deska" 2*0,3*4,585+0,3*2,9*2+3*1,05*2-0,77*0,51+4,15*0,25*2+0,75*3*2-0,77*0,51+0,91*2,9+0,4*2,9+0,61*2,9+0,91*2*0,4</t>
  </si>
  <si>
    <t>25</t>
  </si>
  <si>
    <t>273354211</t>
  </si>
  <si>
    <t>Bednění základových desek - odstranění</t>
  </si>
  <si>
    <t>-565263017</t>
  </si>
  <si>
    <t>Bednění základových konstrukcí desek odstranění bednění</t>
  </si>
  <si>
    <t>https://podminky.urs.cz/item/CS_URS_2024_01/273354211</t>
  </si>
  <si>
    <t>"čelo"6,0*(0,33+0,35+0,207+0,202)+2*(0,35*3,0+0,207*0,55)</t>
  </si>
  <si>
    <t>26</t>
  </si>
  <si>
    <t>273361116</t>
  </si>
  <si>
    <t>Výztuž základových desek z betonářské oceli 10 505</t>
  </si>
  <si>
    <t>307867199</t>
  </si>
  <si>
    <t>Výztuž základových konstrukcí desek z betonářské oceli 10 505 (R) nebo BSt 500</t>
  </si>
  <si>
    <t>https://podminky.urs.cz/item/CS_URS_2024_01/273361116</t>
  </si>
  <si>
    <t>"viz 2.203" 1014,669*0,001"t"</t>
  </si>
  <si>
    <t>27</t>
  </si>
  <si>
    <t>273361412</t>
  </si>
  <si>
    <t>Výztuž základových desek ze svařovaných sítí přes 3,5 do 6 kg/m2</t>
  </si>
  <si>
    <t>-184535749</t>
  </si>
  <si>
    <t>Výztuž základových konstrukcí desek ze svařovaných sítí, hmotnosti přes 3,5 do 6 kg/m2</t>
  </si>
  <si>
    <t>https://podminky.urs.cz/item/CS_URS_2024_01/273361412</t>
  </si>
  <si>
    <t>"viz 2.201" 1,1154"t"</t>
  </si>
  <si>
    <t>28</t>
  </si>
  <si>
    <t>291111111</t>
  </si>
  <si>
    <t>Podklad pro zpevněné plochy z kameniva drceného 0 až 63 mm</t>
  </si>
  <si>
    <t>-1335184223</t>
  </si>
  <si>
    <t>Podklad pro zpevněné plochy s rozprostřením a s hutněním z kameniva drceného frakce 0 - 63 mm</t>
  </si>
  <si>
    <t>https://podminky.urs.cz/item/CS_URS_2024_01/291111111</t>
  </si>
  <si>
    <t>podklad pod panelovou plochu</t>
  </si>
  <si>
    <t>29</t>
  </si>
  <si>
    <t>291211111</t>
  </si>
  <si>
    <t>Zřízení plochy ze silničních panelů do lože tl 50 mm z kameniva</t>
  </si>
  <si>
    <t>-1790855169</t>
  </si>
  <si>
    <t>Zřízení zpevněné plochy ze silničních panelů osazených do lože tl. 50 mm z kameniva</t>
  </si>
  <si>
    <t>https://podminky.urs.cz/item/CS_URS_2024_01/291211111</t>
  </si>
  <si>
    <t>panelová plocha bude zřízena sjezdem se souběžné silnice I třídy I / 57</t>
  </si>
  <si>
    <t>30</t>
  </si>
  <si>
    <t>59381007 - R</t>
  </si>
  <si>
    <t>panel silniční 3,00x2,00x0,18m</t>
  </si>
  <si>
    <t>kus</t>
  </si>
  <si>
    <t>-1437774964</t>
  </si>
  <si>
    <t>panely pod jeřáb ( 3 x obrátkovost )</t>
  </si>
  <si>
    <t>13,0</t>
  </si>
  <si>
    <t>Svislé a kompletní konstrukce</t>
  </si>
  <si>
    <t>31</t>
  </si>
  <si>
    <t>317321118</t>
  </si>
  <si>
    <t>Mostní římsy ze ŽB C 30/37</t>
  </si>
  <si>
    <t>1413782308</t>
  </si>
  <si>
    <t>Římsy ze železového betonu C 30/37</t>
  </si>
  <si>
    <t>https://podminky.urs.cz/item/CS_URS_2024_01/317321118</t>
  </si>
  <si>
    <t>"vlevo viz př. 2.202" 0,78</t>
  </si>
  <si>
    <t>"vpravo viz př. 2.204" 0,408</t>
  </si>
  <si>
    <t>32</t>
  </si>
  <si>
    <t>317321191</t>
  </si>
  <si>
    <t>Příplatek k mostním římsám ze ŽB za betonáž malého rozsahu do 25 m3</t>
  </si>
  <si>
    <t>-2109894178</t>
  </si>
  <si>
    <t>Římsy ze železového betonu Příplatek k cenám za betonáž malého rozsahu do 25 m3</t>
  </si>
  <si>
    <t>https://podminky.urs.cz/item/CS_URS_2024_01/317321191</t>
  </si>
  <si>
    <t>33</t>
  </si>
  <si>
    <t>317353121</t>
  </si>
  <si>
    <t>Bednění mostních říms všech tvarů - zřízení</t>
  </si>
  <si>
    <t>1625329857</t>
  </si>
  <si>
    <t>Bednění mostní římsy zřízení všech tvarů</t>
  </si>
  <si>
    <t>https://podminky.urs.cz/item/CS_URS_2024_01/317353121</t>
  </si>
  <si>
    <t>"vlevo" 6,0*(2*0,42+0,1)+2*(0,35*0,42+0,1*0,3)</t>
  </si>
  <si>
    <t>"vpravo" 2,4*(2*0,38+0,1)+2*(0,35*0,38+0,1*0,3)</t>
  </si>
  <si>
    <t>34</t>
  </si>
  <si>
    <t>317353221</t>
  </si>
  <si>
    <t>Bednění mostních říms všech tvarů - odstranění</t>
  </si>
  <si>
    <t>-1873526000</t>
  </si>
  <si>
    <t>Bednění mostní římsy odstranění všech tvarů</t>
  </si>
  <si>
    <t>https://podminky.urs.cz/item/CS_URS_2024_01/317353221</t>
  </si>
  <si>
    <t>35</t>
  </si>
  <si>
    <t>317361116</t>
  </si>
  <si>
    <t>Výztuž mostních říms z betonářské oceli 10 505</t>
  </si>
  <si>
    <t>1498277254</t>
  </si>
  <si>
    <t>Výztuž mostních železobetonových říms z betonářské oceli 10 505 (R) nebo BSt 500</t>
  </si>
  <si>
    <t>https://podminky.urs.cz/item/CS_URS_2024_01/317361116</t>
  </si>
  <si>
    <t>"vlevo"54,984*0,001</t>
  </si>
  <si>
    <t>"vpravo" 41,5*0,001</t>
  </si>
  <si>
    <t>36</t>
  </si>
  <si>
    <t>59383463 - R</t>
  </si>
  <si>
    <t>Železobetonový rám200/150/150</t>
  </si>
  <si>
    <t>odvozeno z CS ÚRS 2024 01</t>
  </si>
  <si>
    <t>1256768796</t>
  </si>
  <si>
    <t>Železobetonový rám 200/150/150</t>
  </si>
  <si>
    <t>37</t>
  </si>
  <si>
    <t>59383464 - R</t>
  </si>
  <si>
    <t>Železobetonový rám 200/150/150 Vtokový</t>
  </si>
  <si>
    <t>-583506329</t>
  </si>
  <si>
    <t>38</t>
  </si>
  <si>
    <t>59383465 - R</t>
  </si>
  <si>
    <t>Železobetonový rám 200/150/150 Výtokový</t>
  </si>
  <si>
    <t>-663123306</t>
  </si>
  <si>
    <t>39</t>
  </si>
  <si>
    <t>59383466 - R</t>
  </si>
  <si>
    <t>Svahové křídlo kolmé 200/150</t>
  </si>
  <si>
    <t>369794224</t>
  </si>
  <si>
    <t>40</t>
  </si>
  <si>
    <t>334323218</t>
  </si>
  <si>
    <t>Mostní křídla a závěrné zídky ze ŽB C 30/37</t>
  </si>
  <si>
    <t>-380072218</t>
  </si>
  <si>
    <t>Mostní křídla a závěrné zídky z betonu železového C 30/37</t>
  </si>
  <si>
    <t>https://podminky.urs.cz/item/CS_URS_2024_01/334323218</t>
  </si>
  <si>
    <t>"viz příloha č. 2.202" 4,1</t>
  </si>
  <si>
    <t>41</t>
  </si>
  <si>
    <t>334352111</t>
  </si>
  <si>
    <t>Bednění mostních křídel a závěrných zídek ze systémového bednění s výplní z překližek - zřízení</t>
  </si>
  <si>
    <t>-1455880560</t>
  </si>
  <si>
    <t>Bednění mostních křídel a závěrných zídek ze systémového bednění zřízení z překližek</t>
  </si>
  <si>
    <t>https://podminky.urs.cz/item/CS_URS_2024_01/334352111</t>
  </si>
  <si>
    <t>2,0*6,0*2-2,0*2,4*2+2*(2,0*0,35+0,5*0,2*1,78)</t>
  </si>
  <si>
    <t>42</t>
  </si>
  <si>
    <t>334352211</t>
  </si>
  <si>
    <t>Bednění mostních křídel a závěrných zídek ze systémového bednění s výplní z překližek - odstranění</t>
  </si>
  <si>
    <t>-1812273986</t>
  </si>
  <si>
    <t>Bednění mostních křídel a závěrných zídek ze systémového bednění odstranění z překližek</t>
  </si>
  <si>
    <t>https://podminky.urs.cz/item/CS_URS_2024_01/334352211</t>
  </si>
  <si>
    <t>43</t>
  </si>
  <si>
    <t>334361226</t>
  </si>
  <si>
    <t>Výztuž křídel, závěrných zdí z betonářské oceli 10 505</t>
  </si>
  <si>
    <t>-530826023</t>
  </si>
  <si>
    <t>Výztuž betonářská mostních konstrukcí opěr, úložných prahů, křídel, závěrných zídek, bloků ložisek, pilířů a sloupů z oceli 10 505 (R) nebo BSt 500 křídel, závěrných zdí</t>
  </si>
  <si>
    <t>https://podminky.urs.cz/item/CS_URS_2024_01/334361226</t>
  </si>
  <si>
    <t>"viz 2.203" 307,587*0,001</t>
  </si>
  <si>
    <t>44</t>
  </si>
  <si>
    <t>389121112</t>
  </si>
  <si>
    <t>Osazení dílců rámové konstrukce propustků a podchodů hmotnosti do 10 t</t>
  </si>
  <si>
    <t>-150122653</t>
  </si>
  <si>
    <t>Osazení dílců rámové konstrukce propustků a podchodů hmotnosti jednotlivě přes 5 do 10 t</t>
  </si>
  <si>
    <t>https://podminky.urs.cz/item/CS_URS_2024_01/389121112</t>
  </si>
  <si>
    <t>Vodorovné konstrukce</t>
  </si>
  <si>
    <t>45</t>
  </si>
  <si>
    <t>451315114</t>
  </si>
  <si>
    <t>Podkladní nebo výplňová vrstva z betonu C 12/15 tl do 100 mm</t>
  </si>
  <si>
    <t>-831636667</t>
  </si>
  <si>
    <t>Podkladní a výplňové vrstvy z betonu prostého tloušťky do 100 mm, z betonu C 12/15</t>
  </si>
  <si>
    <t>https://podminky.urs.cz/item/CS_URS_2024_01/451315114</t>
  </si>
  <si>
    <t>"čelo vlevo" 3,3*6,3</t>
  </si>
  <si>
    <t>"rám" 5,5*3,1</t>
  </si>
  <si>
    <t>46</t>
  </si>
  <si>
    <t>458501112</t>
  </si>
  <si>
    <t>Výplňové klíny za opěrou z kameniva drceného hutněného po vrstvách</t>
  </si>
  <si>
    <t>1279527447</t>
  </si>
  <si>
    <t>Výplňové klíny za opěrou z kameniva hutněného po vrstvách drceného</t>
  </si>
  <si>
    <t>https://podminky.urs.cz/item/CS_URS_2024_01/458501112</t>
  </si>
  <si>
    <t>"ZKPP" 3,49"m2"*24"m"</t>
  </si>
  <si>
    <t>"rub" 6,98"m2"*6,2"m"</t>
  </si>
  <si>
    <t>47</t>
  </si>
  <si>
    <t>465513157</t>
  </si>
  <si>
    <t>Dlažba svahu u opěr z upraveného lomového žulového kamene tl 200 mm do lože C 25/30 pl přes 10 m2</t>
  </si>
  <si>
    <t>-1688973981</t>
  </si>
  <si>
    <t>Dlažba svahu u mostních opěr z upraveného lomového žulového kamene s vyspárováním maltou MC 25, šíře spáry 15 mm do betonového lože C 25/30 tloušťky 200 mm, plochy přes 10 m2</t>
  </si>
  <si>
    <t>https://podminky.urs.cz/item/CS_URS_2024_01/465513157</t>
  </si>
  <si>
    <t>"vlevo" 1,7"m"*2,7"m"+3,15"m2"*1,2"sklon"*2"ks"</t>
  </si>
  <si>
    <t>"vpravo" 3,727"m"*2,5"m"+2"ks"*2"m"*2,6"m"*1,2"sklon"+2"ks"*2,5"m"*3,5"m"*1,2"sklon"</t>
  </si>
  <si>
    <t>Úpravy povrchů, podlahy a osazování výplní</t>
  </si>
  <si>
    <t>48</t>
  </si>
  <si>
    <t>628613611</t>
  </si>
  <si>
    <t>Žárové zinkování ponorem dílů ocelových konstrukcí mostů hmotnosti do 100 kg</t>
  </si>
  <si>
    <t>1903252575</t>
  </si>
  <si>
    <t>Žárové zinkování ponorem dílů ocelových konstrukcí mostů hmotnosti dílců do 100 kg</t>
  </si>
  <si>
    <t>https://podminky.urs.cz/item/CS_URS_2024_01/628613611</t>
  </si>
  <si>
    <t>155,05+69,58</t>
  </si>
  <si>
    <t>49</t>
  </si>
  <si>
    <t>629992112</t>
  </si>
  <si>
    <t>Zatmelení spar mezi mostními prefabrikáty š do 20 mm PUR tmelem včetně výplně PUR pěnou</t>
  </si>
  <si>
    <t>1353607041</t>
  </si>
  <si>
    <t>Zatmelení styčných spar mezi mostními prefabrikáty a konstrukcemi trvale pružným polyuretanovým tmelem včetně vyčištění spar, provedení penetračního nátěru a vyplnění spar pěnou pro spáry šířky přes 10 do 20 mm</t>
  </si>
  <si>
    <t>https://podminky.urs.cz/item/CS_URS_2024_01/629992112</t>
  </si>
  <si>
    <t>"zatmelení spar mezi prefabrikáty dv dolní část včetně zkosení"</t>
  </si>
  <si>
    <t>4,0*2,20</t>
  </si>
  <si>
    <t>Ostatní konstrukce a práce, bourání</t>
  </si>
  <si>
    <t>50</t>
  </si>
  <si>
    <t>911121211</t>
  </si>
  <si>
    <t>Výroba ocelového zábradli při opravách mostů</t>
  </si>
  <si>
    <t>1177196640</t>
  </si>
  <si>
    <t>Oprava ocelového zábradlí svařovaného nebo šroubovaného výroba</t>
  </si>
  <si>
    <t>https://podminky.urs.cz/item/CS_URS_2024_01/911121211</t>
  </si>
  <si>
    <t>výroba zábradlí na vtoku</t>
  </si>
  <si>
    <t>2,40</t>
  </si>
  <si>
    <t>výroba zábradlí na výtoku</t>
  </si>
  <si>
    <t>6,00</t>
  </si>
  <si>
    <t>51</t>
  </si>
  <si>
    <t>911121311</t>
  </si>
  <si>
    <t>Montáž ocelového zábradli při opravách mostů</t>
  </si>
  <si>
    <t>2048463663</t>
  </si>
  <si>
    <t>Oprava ocelového zábradlí svařovaného nebo šroubovaného montáž</t>
  </si>
  <si>
    <t>https://podminky.urs.cz/item/CS_URS_2024_01/911121311</t>
  </si>
  <si>
    <t>52</t>
  </si>
  <si>
    <t>13011066</t>
  </si>
  <si>
    <t>úhelník ocelový rovnostranný jakost S235JR (11 375) 60x60x5mm</t>
  </si>
  <si>
    <t>-1885335779</t>
  </si>
  <si>
    <t>horní madlo zábradlí na vtoku</t>
  </si>
  <si>
    <t>2,40*0,00460*1,05</t>
  </si>
  <si>
    <t>horní madlo zábradlí na výtoku</t>
  </si>
  <si>
    <t>6,00*0,00460*1,05</t>
  </si>
  <si>
    <t>53</t>
  </si>
  <si>
    <t>13010420</t>
  </si>
  <si>
    <t>úhelník ocelový rovnostranný jakost S235JR (11 375) 50x50x5mm</t>
  </si>
  <si>
    <t>-1163713656</t>
  </si>
  <si>
    <t>střední a dolní madla zábradlí na vtoku</t>
  </si>
  <si>
    <t>2,40*2*0,00380*1,05</t>
  </si>
  <si>
    <t>střední a dolní madla zábradlí na výtoku</t>
  </si>
  <si>
    <t>6,00*2*0,00380*1,05</t>
  </si>
  <si>
    <t>54</t>
  </si>
  <si>
    <t>13431000</t>
  </si>
  <si>
    <t>úhelník ocelový rovnostranný jakost S235JR (11 375) 70x70x8mm</t>
  </si>
  <si>
    <t>1690011576</t>
  </si>
  <si>
    <t>sloupky zábradlí na vtoku</t>
  </si>
  <si>
    <t>1,05*2*0,00837*1,05</t>
  </si>
  <si>
    <t>sloupky zábradlí na výtoku</t>
  </si>
  <si>
    <t>1,05*4*0,00837*1,05</t>
  </si>
  <si>
    <t>55</t>
  </si>
  <si>
    <t>13515130</t>
  </si>
  <si>
    <t>ocel široká jakost S235JR 200x20mm</t>
  </si>
  <si>
    <t>-1328343163</t>
  </si>
  <si>
    <t>patní plechy pro sloupky zábradlí na vtoku</t>
  </si>
  <si>
    <t>0,26*2*0,0314*1,05</t>
  </si>
  <si>
    <t>0,26*4*0,0314*1,05</t>
  </si>
  <si>
    <t>56</t>
  </si>
  <si>
    <t>31111008</t>
  </si>
  <si>
    <t>matice přesná šestihranná Pz DIN 934-8 M16</t>
  </si>
  <si>
    <t>100 kus</t>
  </si>
  <si>
    <t>1977035863</t>
  </si>
  <si>
    <t>matice pro zábradlí na vtoku</t>
  </si>
  <si>
    <t>4*2/100</t>
  </si>
  <si>
    <t>4*4/100</t>
  </si>
  <si>
    <t>57</t>
  </si>
  <si>
    <t>31120008</t>
  </si>
  <si>
    <t>podložka DIN 125-A ZB D 16mm</t>
  </si>
  <si>
    <t>-1935700867</t>
  </si>
  <si>
    <t>58</t>
  </si>
  <si>
    <t>911381411</t>
  </si>
  <si>
    <t>Montáž a demontáž dočasných oboustranných ocelových svodidel T3 W2 celkové délky do 500 m</t>
  </si>
  <si>
    <t>-1470296440</t>
  </si>
  <si>
    <t>Montáž a demontáž dočasných svodidel pro oddělení jízdních pruhů nebo přesměrování dopravy, úroveň zadržení T3 W2 oboustranných ocelových celkové délky do 500 m</t>
  </si>
  <si>
    <t>https://podminky.urs.cz/item/CS_URS_2024_01/911381411</t>
  </si>
  <si>
    <t>demontáž a zpětná montáž svodidel včetně 1 ks ocelového sloupku v jízdním pruhu souběžné silnice I třídy I /57</t>
  </si>
  <si>
    <t>10,0</t>
  </si>
  <si>
    <t>59</t>
  </si>
  <si>
    <t>936942211</t>
  </si>
  <si>
    <t>Zhotovení tabulky s letopočtem opravy mostu vložením šablony do bednění</t>
  </si>
  <si>
    <t>-1496466722</t>
  </si>
  <si>
    <t>Zhotovení tabulky s letopočtem opravy nebo větší údržby vložením šablony do bednění</t>
  </si>
  <si>
    <t>https://podminky.urs.cz/item/CS_URS_2024_01/936942211</t>
  </si>
  <si>
    <t>na výtoku</t>
  </si>
  <si>
    <t>60</t>
  </si>
  <si>
    <t>938902112</t>
  </si>
  <si>
    <t>Čištění příkopů komunikací příkopovým rypadlem objem nánosu přes 0,15 do 0,3 m3/m</t>
  </si>
  <si>
    <t>-1873473737</t>
  </si>
  <si>
    <t>Profilace a čištění příkopů komunikací příkopovým rypadlem s odstraněním travnatého porostu nebo nánosu, s úpravou dna a svahů do předepsaného profilu a s naložením na dopravní prostředek nebo s přemístěním na hromady na vzdálenost do 20 m nezpevněných nebo zpevněných objemu nánosu přes 0,15 do 0,30 m3/m</t>
  </si>
  <si>
    <t>https://podminky.urs.cz/item/CS_URS_2024_01/938902112</t>
  </si>
  <si>
    <t>pročištění příkopů na vtoku vpravo, vlevo</t>
  </si>
  <si>
    <t>20,0+20,0</t>
  </si>
  <si>
    <t>61</t>
  </si>
  <si>
    <t>963021112</t>
  </si>
  <si>
    <t>Bourání mostní nosné konstrukce z kamene</t>
  </si>
  <si>
    <t>-1617680712</t>
  </si>
  <si>
    <t>Bourání mostních konstrukcí nosných konstrukcí z kamene nebo cihel</t>
  </si>
  <si>
    <t>https://podminky.urs.cz/item/CS_URS_2024_01/963021112</t>
  </si>
  <si>
    <t>"základy" 2*1,0*1,3*4,83</t>
  </si>
  <si>
    <t>"opěry" 2*1,0*1,37*4,83</t>
  </si>
  <si>
    <t>"NK nad otvorem" 4,83"m"*0,75"m2"</t>
  </si>
  <si>
    <t>"čelní zdi" 4"ks"*1,8"m"*(1"m"*1,67"m"+1,45"m"*1"m")</t>
  </si>
  <si>
    <t>62</t>
  </si>
  <si>
    <t>963041211</t>
  </si>
  <si>
    <t>Bourání mostní nosné konstrukce z betonu prostého</t>
  </si>
  <si>
    <t>1506866746</t>
  </si>
  <si>
    <t>Bourání mostních konstrukcí nosných konstrukcí z prostého betonu</t>
  </si>
  <si>
    <t>https://podminky.urs.cz/item/CS_URS_2024_01/963041211</t>
  </si>
  <si>
    <t>"římsy" 2*0,5*0,26*6,7/2</t>
  </si>
  <si>
    <t>"čelo vlevo" 0,75*0,78*6,7</t>
  </si>
  <si>
    <t>63</t>
  </si>
  <si>
    <t>963051111</t>
  </si>
  <si>
    <t>Bourání mostní nosné konstrukce z ŽB</t>
  </si>
  <si>
    <t>1503946780</t>
  </si>
  <si>
    <t>Bourání mostních konstrukcí nosných konstrukcí ze železového betonu</t>
  </si>
  <si>
    <t>https://podminky.urs.cz/item/CS_URS_2024_01/963051111</t>
  </si>
  <si>
    <t>"čelo vpravo" 0,75*0,72*6,7</t>
  </si>
  <si>
    <t>997</t>
  </si>
  <si>
    <t>Přesun sutě</t>
  </si>
  <si>
    <t>64</t>
  </si>
  <si>
    <t>997013601</t>
  </si>
  <si>
    <t>Poplatek za uložení na skládce (skládkovné) stavebního odpadu betonového kód odpadu 17 01 01</t>
  </si>
  <si>
    <t>183577559</t>
  </si>
  <si>
    <t>Poplatek za uložení stavebního odpadu na skládce (skládkovné) z prostého betonu zatříděného do Katalogu odpadů pod kódem 17 01 01</t>
  </si>
  <si>
    <t>https://podminky.urs.cz/item/CS_URS_2024_01/997013601</t>
  </si>
  <si>
    <t>prostý beton</t>
  </si>
  <si>
    <t>"římsy" 2*0,5*0,26*6,7/2*2,20</t>
  </si>
  <si>
    <t>"čelo vlevo" 0,75*0,78*6,7*2,20</t>
  </si>
  <si>
    <t>65</t>
  </si>
  <si>
    <t>997013602</t>
  </si>
  <si>
    <t>Poplatek za uložení na skládce (skládkovné) stavebního odpadu železobetonového kód odpadu 17 01 01</t>
  </si>
  <si>
    <t>765238500</t>
  </si>
  <si>
    <t>Poplatek za uložení stavebního odpadu na skládce (skládkovné) z armovaného betonu zatříděného do Katalogu odpadů pod kódem 17 01 01</t>
  </si>
  <si>
    <t>https://podminky.urs.cz/item/CS_URS_2024_01/997013602</t>
  </si>
  <si>
    <t>železobeton</t>
  </si>
  <si>
    <t>"římsy" 2*0,5*0,26*6,7/2*2,40</t>
  </si>
  <si>
    <t>"čelo vpravo" 0,75*0,72*6,7*2,40</t>
  </si>
  <si>
    <t>66</t>
  </si>
  <si>
    <t>997013603</t>
  </si>
  <si>
    <t>Poplatek za uložení na skládce (skládkovné) stavebního odpadu cihelného kód odpadu 17 01 02</t>
  </si>
  <si>
    <t>185568320</t>
  </si>
  <si>
    <t>Poplatek za uložení stavebního odpadu na skládce (skládkovné) cihelného zatříděného do Katalogu odpadů pod kódem 17 01 02</t>
  </si>
  <si>
    <t>https://podminky.urs.cz/item/CS_URS_2024_01/997013603</t>
  </si>
  <si>
    <t>"klenba" 4,83"m"*0,75"m2"*2,5"t/m"</t>
  </si>
  <si>
    <t>67</t>
  </si>
  <si>
    <t>997013655</t>
  </si>
  <si>
    <t>Poplatek za uložení na skládce (skládkovné) zeminy a kamení kód odpadu 17 05 04</t>
  </si>
  <si>
    <t>1616760047</t>
  </si>
  <si>
    <t>Poplatek za uložení stavebního odpadu na skládce (skládkovné) zeminy a kamení zatříděného do Katalogu odpadů pod kódem 17 05 04</t>
  </si>
  <si>
    <t>https://podminky.urs.cz/item/CS_URS_2024_01/997013655</t>
  </si>
  <si>
    <t>"zemina" 175,165*1,8</t>
  </si>
  <si>
    <t>"kámen" 51,879*2,49-9,056</t>
  </si>
  <si>
    <t>"zpětný zásyp" -44,25*1,8</t>
  </si>
  <si>
    <t>"koryto" 20*0,55*1,1*1,8</t>
  </si>
  <si>
    <t>68</t>
  </si>
  <si>
    <t>997211511</t>
  </si>
  <si>
    <t>Vodorovná doprava suti po suchu na vzdálenost do 1 km</t>
  </si>
  <si>
    <t>-1260066360</t>
  </si>
  <si>
    <t>Vodorovná doprava suti nebo vybouraných hmot suti se složením a hrubým urovnáním, na vzdálenost do 1 km</t>
  </si>
  <si>
    <t>https://podminky.urs.cz/item/CS_URS_2024_01/997211511</t>
  </si>
  <si>
    <t>"cihly a kámen" 51,879*2,5</t>
  </si>
  <si>
    <t>"prostý beton"4,791*2,20</t>
  </si>
  <si>
    <t>"železobeton"4,489*2,40</t>
  </si>
  <si>
    <t>69</t>
  </si>
  <si>
    <t>997211519</t>
  </si>
  <si>
    <t>Příplatek ZKD 1 km u vodorovné dopravy suti</t>
  </si>
  <si>
    <t>-334484220</t>
  </si>
  <si>
    <t>Vodorovná doprava suti nebo vybouraných hmot suti se složením a hrubým urovnáním, na vzdálenost Příplatek k ceně za každý další započatý 1 km přes 1 km</t>
  </si>
  <si>
    <t>https://podminky.urs.cz/item/CS_URS_2024_01/997211519</t>
  </si>
  <si>
    <t>příplatek 9 km</t>
  </si>
  <si>
    <t>"cihly a kámen  51,879*2,5"</t>
  </si>
  <si>
    <t>"prostý beton 4,791*2,20"</t>
  </si>
  <si>
    <t>"železobeton  4,489*2,5"</t>
  </si>
  <si>
    <t>151,461*10</t>
  </si>
  <si>
    <t>70</t>
  </si>
  <si>
    <t>997211611</t>
  </si>
  <si>
    <t>Nakládání suti na dopravní prostředky pro vodorovnou dopravu</t>
  </si>
  <si>
    <t>1111702076</t>
  </si>
  <si>
    <t>Nakládání suti nebo vybouraných hmot na dopravní prostředky pro vodorovnou dopravu suti</t>
  </si>
  <si>
    <t>https://podminky.urs.cz/item/CS_URS_2024_01/997211611</t>
  </si>
  <si>
    <t>"železobeton" 4,489*2,40</t>
  </si>
  <si>
    <t>998</t>
  </si>
  <si>
    <t>Přesun hmot</t>
  </si>
  <si>
    <t>71</t>
  </si>
  <si>
    <t>998212111</t>
  </si>
  <si>
    <t>Přesun hmot pro mosty zděné, monolitické betonové nebo ocelové v do 20 m</t>
  </si>
  <si>
    <t>1470314832</t>
  </si>
  <si>
    <t>Přesun hmot pro mosty zděné, betonové monolitické, spřažené ocelobetonové nebo kovové vodorovná dopravní vzdálenost do 100 m výška mostu do 20 m</t>
  </si>
  <si>
    <t>https://podminky.urs.cz/item/CS_URS_2024_01/998212111</t>
  </si>
  <si>
    <t>PSV</t>
  </si>
  <si>
    <t>Práce a dodávky PSV</t>
  </si>
  <si>
    <t>711</t>
  </si>
  <si>
    <t>Izolace proti vodě, vlhkosti a plynům</t>
  </si>
  <si>
    <t>72</t>
  </si>
  <si>
    <t>711112001</t>
  </si>
  <si>
    <t>Provedení izolace proti zemní vlhkosti svislé za studena nátěrem penetračním</t>
  </si>
  <si>
    <t>-920442237</t>
  </si>
  <si>
    <t>Provedení izolace proti zemní vlhkosti natěradly a tmely za studena na ploše svislé S nátěrem penetračním</t>
  </si>
  <si>
    <t>https://podminky.urs.cz/item/CS_URS_2024_01/711112001</t>
  </si>
  <si>
    <t>"rub čelní zdi" 6,0*4,65-(2,4*2)</t>
  </si>
  <si>
    <t>"líc čelní zdi + boky" 2"m"*2,4"m"/2*2"ks"+1,56"m"*6,0"m"+2,13"m2"*2"ks"</t>
  </si>
  <si>
    <t>73</t>
  </si>
  <si>
    <t>11163150</t>
  </si>
  <si>
    <t>lak penetrační asfaltový</t>
  </si>
  <si>
    <t>-2017569669</t>
  </si>
  <si>
    <t>41,52*0,00034 "Přepočtené koeficientem množství</t>
  </si>
  <si>
    <t>74</t>
  </si>
  <si>
    <t>711112002</t>
  </si>
  <si>
    <t>Provedení izolace proti zemní vlhkosti svislé za studena lakem asfaltovým</t>
  </si>
  <si>
    <t>-1376317594</t>
  </si>
  <si>
    <t>Provedení izolace proti zemní vlhkosti natěradly a tmely za studena na ploše svislé S nátěrem lakem asfaltovým</t>
  </si>
  <si>
    <t>https://podminky.urs.cz/item/CS_URS_2024_01/711112002</t>
  </si>
  <si>
    <t>75</t>
  </si>
  <si>
    <t>11163152</t>
  </si>
  <si>
    <t>lak hydroizolační asfaltový</t>
  </si>
  <si>
    <t>-186218975</t>
  </si>
  <si>
    <t>83,04*0,00041 "Přepočtené koeficientem množství</t>
  </si>
  <si>
    <t>76</t>
  </si>
  <si>
    <t>998711101</t>
  </si>
  <si>
    <t>Přesun hmot tonážní pro izolace proti vodě, vlhkosti a plynům v objektech v do 6 m</t>
  </si>
  <si>
    <t>776857631</t>
  </si>
  <si>
    <t>Přesun hmot pro izolace proti vodě, vlhkosti a plynům stanovený z hmotnosti přesunovaného materiálu vodorovná dopravní vzdálenost do 50 m základní v objektech výšky do 6 m</t>
  </si>
  <si>
    <t>https://podminky.urs.cz/item/CS_URS_2024_01/998711101</t>
  </si>
  <si>
    <t>789</t>
  </si>
  <si>
    <t>Povrchové úpravy ocelových konstrukcí a technologických zařízení</t>
  </si>
  <si>
    <t>77</t>
  </si>
  <si>
    <t>789212123</t>
  </si>
  <si>
    <t>Provedení otryskání zařízení členitých stupeň zarezavění B stupeň přípravy Sa 2</t>
  </si>
  <si>
    <t>-1483246742</t>
  </si>
  <si>
    <t>Provedení otryskání povrchů zařízení suché abrazivní tryskání, s povrchem členitým stupeň zarezavění B, stupeň přípravy Sa 2</t>
  </si>
  <si>
    <t>https://podminky.urs.cz/item/CS_URS_2024_01/789212123</t>
  </si>
  <si>
    <t>na vtoku</t>
  </si>
  <si>
    <t>"sloupky zábradlí"1,05*2*0,270</t>
  </si>
  <si>
    <t>"horní madlo"2,40*0,230</t>
  </si>
  <si>
    <t>"střední a dolní madlo"2,40*2*0,19</t>
  </si>
  <si>
    <t>"patní plechy"0,20*0,26*2*2+0,02*0,20*4+0,02*0,26*4</t>
  </si>
  <si>
    <t>"sloupky zábradlí"1,05*4*0,270</t>
  </si>
  <si>
    <t>"horní madlo"6,00*0,230</t>
  </si>
  <si>
    <t>"střední a dolní madlo"6,00*2*0,19</t>
  </si>
  <si>
    <t>"patní plechy"0,20*0,26*4*2+0,02*0,20*8+0,02*0,26*8</t>
  </si>
  <si>
    <t>78</t>
  </si>
  <si>
    <t>789323211</t>
  </si>
  <si>
    <t>Zhotovení nátěru ocelových konstrukcí třídy III dvousložkového základního tl do 80 µm</t>
  </si>
  <si>
    <t>1875184685</t>
  </si>
  <si>
    <t>Zhotovení nátěru ocelových konstrukcí třídy III dvousložkového základního, tloušťky do 80 μm</t>
  </si>
  <si>
    <t>https://podminky.urs.cz/item/CS_URS_2024_01/789323211</t>
  </si>
  <si>
    <t>ONS 92</t>
  </si>
  <si>
    <t>7,560</t>
  </si>
  <si>
    <t>79</t>
  </si>
  <si>
    <t>789323216</t>
  </si>
  <si>
    <t>Zhotovení nátěru ocelových konstrukcí třídy III dvousložkového mezivrstvy tl do 80 µm</t>
  </si>
  <si>
    <t>-43308106</t>
  </si>
  <si>
    <t>Zhotovení nátěru ocelových konstrukcí třídy III dvousložkového mezivrstvy, tloušťky do 80 μm</t>
  </si>
  <si>
    <t>https://podminky.urs.cz/item/CS_URS_2024_01/789323216</t>
  </si>
  <si>
    <t>7,560*2</t>
  </si>
  <si>
    <t>80</t>
  </si>
  <si>
    <t>789323221</t>
  </si>
  <si>
    <t>Zhotovení nátěru ocelových konstrukcí třídy III dvousložkového krycího (vrchního) tl do 80 µm</t>
  </si>
  <si>
    <t>-973685182</t>
  </si>
  <si>
    <t>Zhotovení nátěru ocelových konstrukcí třídy III dvousložkového krycího (vrchního), tloušťky do 80 μm</t>
  </si>
  <si>
    <t>https://podminky.urs.cz/item/CS_URS_2024_01/789323221</t>
  </si>
  <si>
    <t>ONS 02</t>
  </si>
  <si>
    <t>81</t>
  </si>
  <si>
    <t>789351260</t>
  </si>
  <si>
    <t>Zhotovení nátěru pásového dvousložkového tl 50 µm na ocelových konstrukcích tř. III</t>
  </si>
  <si>
    <t>-835305448</t>
  </si>
  <si>
    <t>Zhotovení nátěrů pásových korozně namáhaných míst (svary, hrany, kouty, šroubové spoje, apod.) tloušťky 50 μm ocelových konstrukcí třídy III dvousložkových</t>
  </si>
  <si>
    <t>https://podminky.urs.cz/item/CS_URS_2024_01/789351260</t>
  </si>
  <si>
    <t>ONS 02 z celkové plochy předpoklad 40%</t>
  </si>
  <si>
    <t>7,560*0,40</t>
  </si>
  <si>
    <t>82</t>
  </si>
  <si>
    <t>42118101 - R</t>
  </si>
  <si>
    <t>abrazivo ( např. TRYMAT ) materiál určen pro pro otryskání ocel. konstrukcí, pytlovaný</t>
  </si>
  <si>
    <t>-1215948413</t>
  </si>
  <si>
    <t>abrazivo ( křemičitý písek ) materiál určen pro pro otryskání ocel. konstrukcí, pytlovaný</t>
  </si>
  <si>
    <t>"abrazivo pro Sa2 předpoklad 15 kg/m2"7,560*0,015</t>
  </si>
  <si>
    <t>"abrazivo pro Sa3 předpopklad 40 kg/m2"7,560*0,040</t>
  </si>
  <si>
    <t>83</t>
  </si>
  <si>
    <t>24613582 - R.6</t>
  </si>
  <si>
    <t>materiál pro provedení ochranného nátěrového systému ONS - 92 ( hmota nátěrová tl. 280 μm )</t>
  </si>
  <si>
    <t>-2116671867</t>
  </si>
  <si>
    <t>spotřeba 0,35 kg/m2</t>
  </si>
  <si>
    <t>7,560*4*0,35</t>
  </si>
  <si>
    <t>84</t>
  </si>
  <si>
    <t>998781101</t>
  </si>
  <si>
    <t>Přesun hmot tonážní pro obklady keramické v objektech v do 6 m</t>
  </si>
  <si>
    <t>52904053</t>
  </si>
  <si>
    <t>Přesun hmot pro obklady keramické stanovený z hmotnosti přesunovaného materiálu vodorovná dopravní vzdálenost do 50 m základní v objektech výšky do 6 m</t>
  </si>
  <si>
    <t>https://podminky.urs.cz/item/CS_URS_2024_01/998781101</t>
  </si>
  <si>
    <t>OST</t>
  </si>
  <si>
    <t>Ostatní</t>
  </si>
  <si>
    <t>85</t>
  </si>
  <si>
    <t>7491471010 - R</t>
  </si>
  <si>
    <t>Demontáže elektroinstalace stávajících roštů nebo žlabů včetně kabelů, výložníků a stojin</t>
  </si>
  <si>
    <t>odvozeno z CS ÚRS  2024 01</t>
  </si>
  <si>
    <t>512</t>
  </si>
  <si>
    <t>-362775884</t>
  </si>
  <si>
    <t>Demontáže elektroinstalace stávajících roštů nebo žlabů včetně kabelů, výložníků a stojin - včetně kabelových vedení umístěných na roštu</t>
  </si>
  <si>
    <t>https://podminky.urs.cz/item/CS_URS_2024_01/7491471010 - R</t>
  </si>
  <si>
    <t>demontáž kabelového žlabu včetně kabelu na pravém čele propustku</t>
  </si>
  <si>
    <t>12,0</t>
  </si>
  <si>
    <t>SO 01.2 - Propustek v km 100,762 - železniční svršek</t>
  </si>
  <si>
    <t xml:space="preserve">    5 - Komunikace pozemní</t>
  </si>
  <si>
    <t>Komunikace pozemní</t>
  </si>
  <si>
    <t>5905025110</t>
  </si>
  <si>
    <t>Doplnění stezky štěrkodrtí souvislé</t>
  </si>
  <si>
    <t>Sborník UOŽI 01 2024</t>
  </si>
  <si>
    <t>-57342271</t>
  </si>
  <si>
    <t>Doplnění stezky štěrkodrtí souvislé Poznámka: 1. V cenách jsou započteny náklady na doplnění kameniva včetně rozprostření ojediněle ručně z vozíku nebo souvisle mechanizací z vozíků nebo železničních vozů. 2. V cenách nejsou obsaženy náklady na dodávku kameniva.</t>
  </si>
  <si>
    <t>26,4*0,40*2*0,10*1,6</t>
  </si>
  <si>
    <t>5955101030</t>
  </si>
  <si>
    <t>Kamenivo drcené drť frakce 8/16</t>
  </si>
  <si>
    <t>1500737534</t>
  </si>
  <si>
    <t>štěrk fr. 4/16, doplnění stezky</t>
  </si>
  <si>
    <t>26,4*0,40*0,1*2*1,60</t>
  </si>
  <si>
    <t>5905055010</t>
  </si>
  <si>
    <t>Odstranění stávajícího kolejového lože odtěžením v koleji</t>
  </si>
  <si>
    <t>-603632252</t>
  </si>
  <si>
    <t>Odstranění stávajícího kolejového lože odtěžením v koleji Poznámka: 1. V cenách jsou započteny náklady na odstranění KL, úpravu pláně a rozprostření výzisku na terén nebo jeho naložení na dopravní prostředek. 2. V cenách nejsou obsaženy náklady na dopravu výzisku na skládku a skládkovné.</t>
  </si>
  <si>
    <t>26,4*2,9</t>
  </si>
  <si>
    <t>5905060010</t>
  </si>
  <si>
    <t>Zřízení nového kolejového lože v koleji</t>
  </si>
  <si>
    <t>-2041131649</t>
  </si>
  <si>
    <t>Zřízení nového kolejového lože v koleji Poznámka: 1. V cenách jsou započteny náklady na zřízení KL, rozprostření vrstvy kameniva, zřízení homogenizované vrstvy kameniva a úprava KL do profilu. 2. V cenách nejsou obsaženy náklady na položení KR, úpravu směrového a výškového uspořádání, dodávku kameniva a snížení KL pod patou kolejnice.</t>
  </si>
  <si>
    <t>štěrk fr. 32/63, zřízené KL</t>
  </si>
  <si>
    <t>26,4*2,7</t>
  </si>
  <si>
    <t>5905105030</t>
  </si>
  <si>
    <t>Doplnění KL kamenivem souvisle strojně v koleji</t>
  </si>
  <si>
    <t>2031016556</t>
  </si>
  <si>
    <t>Doplnění KL kamenivem souvisle strojně v koleji Poznámka: 1. V cenách jsou započteny náklady na doplnění kameniva ojediněle ručně vidlemi a/nebo souvisle strojně z výsypných vozů případně nakladačem. 2. V cenách nejsou obsaženy náklady na dodávku kameniva.</t>
  </si>
  <si>
    <t>štěrk fr. 32/63 mm, doplněné KL</t>
  </si>
  <si>
    <t>106*4,0*0,03</t>
  </si>
  <si>
    <t>5906130345</t>
  </si>
  <si>
    <t>Montáž kolejového roštu v ose koleje pražce betonové vystrojené, tvar S49, 49E1</t>
  </si>
  <si>
    <t>km</t>
  </si>
  <si>
    <t>-568524748</t>
  </si>
  <si>
    <t>Montáž kolejového roštu v ose koleje pražce betonové vystrojené, tvar S49, 49E1 Poznámka: 1. V cenách jsou započteny náklady na manipulaci a montáž KR, u pražců dřevěných nevystrojených i na vrtání pražců. 2. V cenách nejsou obsaženy náklady na dodávku materiálu.</t>
  </si>
  <si>
    <t>5906140155</t>
  </si>
  <si>
    <t>Demontáž kolejového roštu koleje v ose koleje pražce betonové, tvar S49, T, 49E1</t>
  </si>
  <si>
    <t>-2041465465</t>
  </si>
  <si>
    <t>Demontáž kolejového roštu koleje v ose koleje pražce betonové, tvar S49, T, 49E1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</si>
  <si>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demontáž kol. roštu</t>
  </si>
  <si>
    <t>0,027</t>
  </si>
  <si>
    <t>5907015016</t>
  </si>
  <si>
    <t>Ojedinělá výměna kolejnic stávající upevnění, tvar S49, T, 49E1</t>
  </si>
  <si>
    <t>-929351147</t>
  </si>
  <si>
    <t>Ojedinělá výměna kolejnic stávající upevnění,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</si>
  <si>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47,20</t>
  </si>
  <si>
    <t>5957101050</t>
  </si>
  <si>
    <t>Kolejnice třídy R260 tv. 49 E1 délky 25,000 m</t>
  </si>
  <si>
    <t>1469736492</t>
  </si>
  <si>
    <t xml:space="preserve"> 4 lusy kolejnic</t>
  </si>
  <si>
    <t>4,0</t>
  </si>
  <si>
    <t>5907015466</t>
  </si>
  <si>
    <t>Ojedinělá výměna kolejnic současně s výměnou pryžové podložky, tvar S49, T, 49E1</t>
  </si>
  <si>
    <t>876456307</t>
  </si>
  <si>
    <t>Ojedinělá výměna kolejnic současně s výměnou pryžové podložky,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</si>
  <si>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výměna kolejnic</t>
  </si>
  <si>
    <t>26,40*2</t>
  </si>
  <si>
    <t>5907050020</t>
  </si>
  <si>
    <t>Dělení kolejnic řezáním nebo rozbroušením, soustavy S49 nebo T</t>
  </si>
  <si>
    <t>1415800758</t>
  </si>
  <si>
    <t>Dělení kolejnic řezáním nebo rozbroušením, soustavy S49 nebo T Poznámka: 1. V cenách jsou započteny náklady na manipulaci, podložení, označení a provedení řezu kolejnice.</t>
  </si>
  <si>
    <t>P</t>
  </si>
  <si>
    <t>Poznámka k položce:_x000D_
Poznámka k položce: Řez=kus</t>
  </si>
  <si>
    <t>5909030020</t>
  </si>
  <si>
    <t>Následná úprava GPK koleje směrové a výškové uspořádání pražce betonové</t>
  </si>
  <si>
    <t>619279557</t>
  </si>
  <si>
    <t>Následná úprava GPK koleje směrové a výškové uspořádání pražce betonové Poznámka: 1. V cenách jsou započteny náklady na úpravu směrového a 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</si>
  <si>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Poznámka k položce:_x000D_
Poznámka k položce: Kilometr koleje=km</t>
  </si>
  <si>
    <t>3.podbití</t>
  </si>
  <si>
    <t>0,106</t>
  </si>
  <si>
    <t>5909032020</t>
  </si>
  <si>
    <t>Přesná úprava GPK koleje směrové a výškové uspořádání pražce betonové</t>
  </si>
  <si>
    <t>905465144</t>
  </si>
  <si>
    <t>Přesná úprava GPK koleje směrové a výškové uspořádání pražce betonové Poznámka: 1. V cenách jsou započteny náklady na úpravu směrového a výškového uspořádání strojní linkou ASP do projektované polohy s následným přesným kontrolním zaměřením prostorové polohy po ukončení prací (včetně případných technologických měření prostorové polohy koleje v průběhu prací),úpravu KL pluhem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</si>
  <si>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1. a 2. podbití</t>
  </si>
  <si>
    <t>0,106*2</t>
  </si>
  <si>
    <t>5955101000</t>
  </si>
  <si>
    <t>Kamenivo drcené štěrk frakce 31,5/63 (32/63) třídy BI</t>
  </si>
  <si>
    <t>1935531531</t>
  </si>
  <si>
    <t>štěrk fr. 32/63,nové a zřízené KL</t>
  </si>
  <si>
    <t>26,4*2,7*2</t>
  </si>
  <si>
    <t>5910020130</t>
  </si>
  <si>
    <t>Svařování kolejnic termitem plný předehřev standardní spára svar jednotlivý tv. S49</t>
  </si>
  <si>
    <t>svar</t>
  </si>
  <si>
    <t>1502057883</t>
  </si>
  <si>
    <t>Svařování kolejnic termitem plný předehřev standardní spára svar jednotlivý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</si>
  <si>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5910040015</t>
  </si>
  <si>
    <t>Umožnění volné dilatace kolejnice demontáž upevňovadel bez osazení kluzných podložek</t>
  </si>
  <si>
    <t>526961359</t>
  </si>
  <si>
    <t>Umožnění volné dilatace kolejnice demontáž upevňovadel bez osazení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</si>
  <si>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(45,0+70,0)*2</t>
  </si>
  <si>
    <t>5910040115</t>
  </si>
  <si>
    <t>Umožnění volné dilatace kolejnice montáž upevňovadel bez odstranění kluzných podložek</t>
  </si>
  <si>
    <t>-1924551341</t>
  </si>
  <si>
    <t>Umožnění volné dilatace kolejnice montáž upevňovadel bez odstranění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</si>
  <si>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5958134040</t>
  </si>
  <si>
    <t>Součásti upevňovací kroužek pružný dvojitý Fe 6</t>
  </si>
  <si>
    <t>1026949318</t>
  </si>
  <si>
    <t>výměna u nových kolejnic</t>
  </si>
  <si>
    <t>74,0*4</t>
  </si>
  <si>
    <t>5958158005</t>
  </si>
  <si>
    <t>Podložka pryžová pod patu kolejnice S49 183/126/6</t>
  </si>
  <si>
    <t>1448233810</t>
  </si>
  <si>
    <t>podložky pod patu nových kolejnic</t>
  </si>
  <si>
    <t>74,0*2</t>
  </si>
  <si>
    <t>9902100100</t>
  </si>
  <si>
    <t>Doprava materiálu mechanizací o nosnosti přes 3,5 t sypanin (kameniva, písku, suti, dlažebních kostek, atd.) do 10 km</t>
  </si>
  <si>
    <t>262144</t>
  </si>
  <si>
    <t>-1390547370</t>
  </si>
  <si>
    <t>Doprava materiálu mechanizací o nosnosti přes 3,5 t sypanin (kameniva, písku, suti, dlažebních kostek, atd.) do 10 km Poznámka: 1. Ceny jsou určeny pro dopravu silničními i kolejovými vozidly. 2. V cenách dopravy jsou započteny náklady na přepravu materiálu na místo určení včetně složení a poplatku za použití dopravní cesty.</t>
  </si>
  <si>
    <t>Poznámka k položce:_x000D_
Poznámka k položce: Měrnou jednotkou je t přepravovaného materiálu.</t>
  </si>
  <si>
    <t>štěrk fr. 8/16, doplnění stezky</t>
  </si>
  <si>
    <t>26,4*0,40*0,1*1,60</t>
  </si>
  <si>
    <t>štěrk fr. 32/63  zřízené KL</t>
  </si>
  <si>
    <t>(26,4*2,7)*1,70</t>
  </si>
  <si>
    <t>(106*4,0*0,03)*1,70</t>
  </si>
  <si>
    <t>26,4*2,9*2</t>
  </si>
  <si>
    <t>Kolejivo</t>
  </si>
  <si>
    <t>0,054</t>
  </si>
  <si>
    <t>9902109200</t>
  </si>
  <si>
    <t>Doprava materiálu mechanizací o nosnosti přes 3,5 t sypanin (kameniva, písku, suti, dlažebních kostek, atd.) příplatek za každých dalších 10 km</t>
  </si>
  <si>
    <t>-1578181405</t>
  </si>
  <si>
    <t>Doprava materiálu mechanizací o nosnosti přes 3,5 t sypanin (kameniva, písku, suti, dlažebních kostek, atd.)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</si>
  <si>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příplatek ZKD 30 km</t>
  </si>
  <si>
    <t>26,4*0,40*0,1*1,60*3</t>
  </si>
  <si>
    <t>(26,4*2,7)*1,70*3</t>
  </si>
  <si>
    <t>(106*4,0*0,03)*1,70*3</t>
  </si>
  <si>
    <t>0,054*3</t>
  </si>
  <si>
    <t>příplatek ZKD 10 km</t>
  </si>
  <si>
    <t>26,4*2,9*2*2</t>
  </si>
  <si>
    <t>9902200100</t>
  </si>
  <si>
    <t>Doprava materiálu mechanizací o nosnosti přes 3,5 t objemnějšího kusového materiálu (prefabrikátů, stožárů, výhybek, rozvaděčů, vybouraných hmot atd.) do 10 km</t>
  </si>
  <si>
    <t>2066526162</t>
  </si>
  <si>
    <t>Doprava materiálu mechanizací o nosnosti přes 3,5 t objemnějšího kusového materiálu (prefabrikátů, stožárů, výhybek, rozvaděčů, vybouraných hmot atd.) do 10 km Poznámka: 1. Ceny jsou určeny pro dopravu silničními i kolejovými vozidly. 2. V cenách dopravy jsou započteny náklady na přepravu materiálu na místo určení včetně složení a poplatku za použití dopravní cesty.</t>
  </si>
  <si>
    <t>doprava nových kolejnic Třinec - Skrochovice</t>
  </si>
  <si>
    <t>4,939</t>
  </si>
  <si>
    <t>9902209200</t>
  </si>
  <si>
    <t>Doprava materiálu mechanizací o nosnosti přes 3,5 t objemnějšího kusového materiálu (prefabrikátů, stožárů, výhybek, rozvaděčů, vybouraných hmot atd.) příplatek za každých dalších 10 km</t>
  </si>
  <si>
    <t>526435707</t>
  </si>
  <si>
    <t>Doprava materiálu mechanizací o nosnosti přes 3,5 t objemnějšího kusového materiálu (prefabrikátů, stožárů, výhybek, rozvaděčů, vybouraných hmot atd.)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</si>
  <si>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doprava 90 km</t>
  </si>
  <si>
    <t>4,939*9</t>
  </si>
  <si>
    <t>9902900200</t>
  </si>
  <si>
    <t>Naložení objemnějšího kusového materiálu, vybouraných hmot</t>
  </si>
  <si>
    <t>817587128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</si>
  <si>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</si>
  <si>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naložení nových kolejnic z mezideponie</t>
  </si>
  <si>
    <t>9909000110</t>
  </si>
  <si>
    <t>Poplatek za uložení výzisku ze štěrkového lože nekontaminovaného</t>
  </si>
  <si>
    <t>771791592</t>
  </si>
  <si>
    <t>Poplatek za uložení výzisku ze štěrkového lože nekontaminovaného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</si>
  <si>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odstraněné KL</t>
  </si>
  <si>
    <t>9909000400</t>
  </si>
  <si>
    <t>Poplatek za likvidaci plastových součástí</t>
  </si>
  <si>
    <t>-942987728</t>
  </si>
  <si>
    <t>Poplatek za likvidaci plastových součástí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</si>
  <si>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pryžové podložky pod patu kolejnice</t>
  </si>
  <si>
    <t>148,0*0,00018</t>
  </si>
  <si>
    <t>SO 02 - Propustek v km 101,505</t>
  </si>
  <si>
    <t>SO 02.1 - Propustek v km 101,505 - propustek</t>
  </si>
  <si>
    <t xml:space="preserve">    46-M - Zemní práce při extr.mont.pracích</t>
  </si>
  <si>
    <t>702099906</t>
  </si>
  <si>
    <t>119001422</t>
  </si>
  <si>
    <t>Dočasné zajištění kabelů a kabelových tratí z 6 volně ložených kabelů</t>
  </si>
  <si>
    <t>-1264285654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</si>
  <si>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přes 3 do 6 kabelů</t>
  </si>
  <si>
    <t>https://podminky.urs.cz/item/CS_URS_2024_01/119001422</t>
  </si>
  <si>
    <t>včetně vložení  a vyjmutí do dočasné chráničky D 100/110 HDPE</t>
  </si>
  <si>
    <t>vyvěšení kabelových tras</t>
  </si>
  <si>
    <t>2,0+9,0+2,0</t>
  </si>
  <si>
    <t>122251401</t>
  </si>
  <si>
    <t>Vykopávky v zemníku na suchu v hornině třídy těžitelnosti I skupiny 3 objem do 20 m3 strojně</t>
  </si>
  <si>
    <t>-788415937</t>
  </si>
  <si>
    <t>Vykopávky v zemnících na suchu strojně zapažených i nezapažených v hornině třídy těžitelnosti I skupiny 3 do 20 m3</t>
  </si>
  <si>
    <t>https://podminky.urs.cz/item/CS_URS_2024_01/122251401</t>
  </si>
  <si>
    <t>-1752861374</t>
  </si>
  <si>
    <t>0,48*15 "objem nánosu*délka</t>
  </si>
  <si>
    <t>-806734338</t>
  </si>
  <si>
    <t>11.21*6.1+11.21*3.89 "plocha zeminy mimo stáv. propustek*délka</t>
  </si>
  <si>
    <t>-0.35*5*2 "odečtení kubatury stáv. říms</t>
  </si>
  <si>
    <t>0.96*3.8+0.53*3.8 "výkop pro potřeby odláždění</t>
  </si>
  <si>
    <t>-996984735</t>
  </si>
  <si>
    <t>114,150*1,8</t>
  </si>
  <si>
    <t>-864008673</t>
  </si>
  <si>
    <t>114.15-10</t>
  </si>
  <si>
    <t>7,2*1,8"naplaveniny"</t>
  </si>
  <si>
    <t>1153983620</t>
  </si>
  <si>
    <t>117,110"zemina - trvalá skládka"</t>
  </si>
  <si>
    <t>10"zemina - dočasná skládka"</t>
  </si>
  <si>
    <t>-1765386621</t>
  </si>
  <si>
    <t>10"zpětný zásyp zeminou, dotvarování svahu</t>
  </si>
  <si>
    <t>zásyp trub</t>
  </si>
  <si>
    <t>114,150</t>
  </si>
  <si>
    <t>181411123</t>
  </si>
  <si>
    <t>Založení lučního trávníku výsevem pl do 1000 m2 ve svahu přes 1:2 do 1:1</t>
  </si>
  <si>
    <t>1811295732</t>
  </si>
  <si>
    <t>Založení trávníku na půdě předem připravené plochy do 1000 m2 výsevem včetně utažení lučního na svahu přes 1:2 do 1:1</t>
  </si>
  <si>
    <t>https://podminky.urs.cz/item/CS_URS_2024_01/181411123</t>
  </si>
  <si>
    <t>20,0*4</t>
  </si>
  <si>
    <t>2032233457</t>
  </si>
  <si>
    <t>80,0*0,02 "Přepočtené koeficientem množství</t>
  </si>
  <si>
    <t>34571098</t>
  </si>
  <si>
    <t>trubka elektroinstalační dělená (chránička) D 100/110mm, HDPE</t>
  </si>
  <si>
    <t>-2092677478</t>
  </si>
  <si>
    <t>11,0*3</t>
  </si>
  <si>
    <t>182311123</t>
  </si>
  <si>
    <t>Rozprostření ornice ve svahu přes 1:5 tl vrstvy do 200 mm ručně</t>
  </si>
  <si>
    <t>1288738702</t>
  </si>
  <si>
    <t>Rozprostření a urovnání ornice ve svahu sklonu přes 1:5 ručně při souvislé ploše, tl. vrstvy do 200 mm</t>
  </si>
  <si>
    <t>https://podminky.urs.cz/item/CS_URS_2024_01/182311123</t>
  </si>
  <si>
    <t>-133235119</t>
  </si>
  <si>
    <t>-860992468</t>
  </si>
  <si>
    <t>7.94 "základová deska, rozšíření na vtoku a výtoku, viz. výkres tvaru</t>
  </si>
  <si>
    <t>-999307213</t>
  </si>
  <si>
    <t>534116187</t>
  </si>
  <si>
    <t>12,198*0,30*2+0,75*1,90*2+0,45*0,50*4 "základová deska</t>
  </si>
  <si>
    <t>0,915*2+1,10*2+2*1,05*2 "obetonovani trouby</t>
  </si>
  <si>
    <t>381044600</t>
  </si>
  <si>
    <t>-1379146568</t>
  </si>
  <si>
    <t>0,221 "obetonovani trouby na vtoku a výtoku (výkres výztuže)</t>
  </si>
  <si>
    <t>-1136149440</t>
  </si>
  <si>
    <t>0,52"výztuž desky propustku (výkres výztuže)</t>
  </si>
  <si>
    <t>274311125</t>
  </si>
  <si>
    <t>Základové pasy, prahy, věnce a ostruhy z betonu prostého C 16/20</t>
  </si>
  <si>
    <t>-1494450083</t>
  </si>
  <si>
    <t>Základové konstrukce z betonu prostého pasy, prahy, věnce a ostruhy ve výkopu nebo na hlavách pilot C 16/20</t>
  </si>
  <si>
    <t>https://podminky.urs.cz/item/CS_URS_2024_01/274311125</t>
  </si>
  <si>
    <t xml:space="preserve">základové prahy pro odláždění v prostoru šikmého odláždění trub ( vtok, výtok ) </t>
  </si>
  <si>
    <t>(2,30*2+3,48)*2*0,4*0,15</t>
  </si>
  <si>
    <t>274311191</t>
  </si>
  <si>
    <t>Příplatek k základovým pasům, prahům a věncům za betonáž malého rozsahu do 25 m3</t>
  </si>
  <si>
    <t>281369536</t>
  </si>
  <si>
    <t>Základové konstrukce z betonu prostého Příplatek k cenám za betonáž malého rozsahu do 25 m3</t>
  </si>
  <si>
    <t>https://podminky.urs.cz/item/CS_URS_2024_01/274311191</t>
  </si>
  <si>
    <t>320101112</t>
  </si>
  <si>
    <t>Osazení betonových a železobetonových prefabrikátů hmotnosti přes 1000 do 5000 kg</t>
  </si>
  <si>
    <t>-737915627</t>
  </si>
  <si>
    <t>Osazení betonových a železobetonových prefabrikátů hmotnosti jednotlivě přes 1 000 do 5 000 kg</t>
  </si>
  <si>
    <t>https://podminky.urs.cz/item/CS_URS_2024_01/320101112</t>
  </si>
  <si>
    <t>"ŽB trouba patková DN 1000, hmotnost 1,811 t, objem 0,739 m3"</t>
  </si>
  <si>
    <t>9*0,739</t>
  </si>
  <si>
    <t>"Šikmá výtoková ŽB trouba patková DN 1000, hmotnost 2,370 t, objem 0,967 m3"</t>
  </si>
  <si>
    <t>1*0,967</t>
  </si>
  <si>
    <t>"Šikmá vtoková ŽB trouba patková DN 1000, hmotnost 2,347 t, objem 0,958 m3"</t>
  </si>
  <si>
    <t>1*0,958</t>
  </si>
  <si>
    <t>59222485 - R</t>
  </si>
  <si>
    <t>železobetonová trouba patková DN 1000</t>
  </si>
  <si>
    <t>ks</t>
  </si>
  <si>
    <t>415992843</t>
  </si>
  <si>
    <t>59222485 - R.1</t>
  </si>
  <si>
    <t>šikmá vtoková železobetonová trouba patková DN 1000</t>
  </si>
  <si>
    <t>-340664491</t>
  </si>
  <si>
    <t>59222485 - R.2</t>
  </si>
  <si>
    <t>šikmá výtoková železobetonová trouba patková DN 1000</t>
  </si>
  <si>
    <t>-553019706</t>
  </si>
  <si>
    <t>-566775368</t>
  </si>
  <si>
    <t>11,29*1,9 "pod deskou propustku (plocha*délka)</t>
  </si>
  <si>
    <t>-946671338</t>
  </si>
  <si>
    <t>14.4*6.1+14.4*3.9"obysyp trouby - průřezová plocha*délka</t>
  </si>
  <si>
    <t>-10"zpětné zásypy vykopanou zeminou</t>
  </si>
  <si>
    <t>0,96*3,8+0,53*3,8"výkop pro potřeby odláždění</t>
  </si>
  <si>
    <t>1678663565</t>
  </si>
  <si>
    <t>12,06*2</t>
  </si>
  <si>
    <t>210786197</t>
  </si>
  <si>
    <t>"zatmelení spar mezi patkovými troubami a při prostupu čelem propustku"</t>
  </si>
  <si>
    <t>" zatmelení - spodní polovina trub"10*3,768/2</t>
  </si>
  <si>
    <t>1062148062</t>
  </si>
  <si>
    <t>1,0</t>
  </si>
  <si>
    <t>474140348</t>
  </si>
  <si>
    <t>4.145*7.79"cih. klenba a opěry"</t>
  </si>
  <si>
    <t>-37342623</t>
  </si>
  <si>
    <t>0,60*1,45*5,0*2</t>
  </si>
  <si>
    <t>1997019689</t>
  </si>
  <si>
    <t>0.742*5"římsa vlevo"</t>
  </si>
  <si>
    <t>0.679*5"římsa vpravo"</t>
  </si>
  <si>
    <t>966075141</t>
  </si>
  <si>
    <t>Odstranění kovového zábradlí vcelku</t>
  </si>
  <si>
    <t>-1223695321</t>
  </si>
  <si>
    <t>Odstranění různých konstrukcí na mostech kovového zábradlí vcelku</t>
  </si>
  <si>
    <t>https://podminky.urs.cz/item/CS_URS_2024_01/966075141</t>
  </si>
  <si>
    <t>5+5</t>
  </si>
  <si>
    <t>2117054874</t>
  </si>
  <si>
    <t>-2081147702</t>
  </si>
  <si>
    <t>1403764898</t>
  </si>
  <si>
    <t>-1371166240</t>
  </si>
  <si>
    <t>(114.150-10+7.2)*1,8 "nánosy, výkopy</t>
  </si>
  <si>
    <t>610177486</t>
  </si>
  <si>
    <t>vodorovná doprava vybouraných hmot a sui</t>
  </si>
  <si>
    <t>"prostý beton"8,700*2,20</t>
  </si>
  <si>
    <t>"armovaný beton"7,105*2,40</t>
  </si>
  <si>
    <t>"cihelné a kamenné zdivo"32,290*2,40</t>
  </si>
  <si>
    <t>1085528343</t>
  </si>
  <si>
    <t>"vybourané hmoty"113,688*10</t>
  </si>
  <si>
    <t>1453153727</t>
  </si>
  <si>
    <t>2 x nakládání vybouraných hmot, odkopávek a nánosů  ( M 101,505 - přejezd - meziskládka - skládka )</t>
  </si>
  <si>
    <t>"vybourané hmoty"113,688*2*2</t>
  </si>
  <si>
    <t>"nánosy+vykopávky"200,403*2*2</t>
  </si>
  <si>
    <t>764914844</t>
  </si>
  <si>
    <t>46-M</t>
  </si>
  <si>
    <t>Zemní práce při extr.mont.pracích</t>
  </si>
  <si>
    <t>460161253</t>
  </si>
  <si>
    <t>Hloubení kabelových rýh ručně š 50 cm hl 60 cm v hornině tř II skupiny 4</t>
  </si>
  <si>
    <t>-1593402404</t>
  </si>
  <si>
    <t>Hloubení zapažených i nezapažených kabelových rýh ručně včetně urovnání dna s přemístěním výkopku do vzdálenosti 3 m od okraje jámy nebo s naložením na dopravní prostředek šířky 50 cm hloubky 60 cm v hornině třídy těžitelnosti II skupiny 4</t>
  </si>
  <si>
    <t>https://podminky.urs.cz/item/CS_URS_2024_01/460161253</t>
  </si>
  <si>
    <t>460431163</t>
  </si>
  <si>
    <t>Zásyp kabelových rýh ručně se zhutněním š 35 cm hl 60 cm z horniny tř II skupiny 4</t>
  </si>
  <si>
    <t>-1263428715</t>
  </si>
  <si>
    <t>Zásyp kabelových rýh ručně s přemístění sypaniny ze vzdálenosti do 10 m, s uložením výkopku ve vrstvách včetně zhutnění a úpravy povrchu šířky 35 cm hloubky 60 cm z horniny třídy těžitelnosti II skupiny 4</t>
  </si>
  <si>
    <t>https://podminky.urs.cz/item/CS_URS_2024_01/460431163</t>
  </si>
  <si>
    <t>34575131</t>
  </si>
  <si>
    <t>žlab kabelový s víkem PVC (100x100)</t>
  </si>
  <si>
    <t>256</t>
  </si>
  <si>
    <t>-1676979740</t>
  </si>
  <si>
    <t>Trasy ČD Telematika, SEE,SSZT</t>
  </si>
  <si>
    <t>34575132</t>
  </si>
  <si>
    <t>spojka kabelového žlabu PVC (100x100)</t>
  </si>
  <si>
    <t>-1009365960</t>
  </si>
  <si>
    <t>460662512</t>
  </si>
  <si>
    <t>Kabelové lože z písku pro kabely vn a vvn kryté plastovou fólií š lože přes 25 do 50 cm</t>
  </si>
  <si>
    <t>1235190405</t>
  </si>
  <si>
    <t>Kabelové lože z písku včetně podsypu, zhutnění a urovnání povrchu pro kabely vn a vvn zakryté plastovou fólií, šířky přes 25 do 50 cm</t>
  </si>
  <si>
    <t>https://podminky.urs.cz/item/CS_URS_2024_01/460662512</t>
  </si>
  <si>
    <t>1661412071</t>
  </si>
  <si>
    <t>"trouby" 5.21*9</t>
  </si>
  <si>
    <t>"vtok, výtok" 4*3.2+2*0.5</t>
  </si>
  <si>
    <t>-1789749781</t>
  </si>
  <si>
    <t>60.690*0,00034 "Přepočtené koeficientem množství</t>
  </si>
  <si>
    <t>484901122</t>
  </si>
  <si>
    <t>2 x asfaltový nátěr</t>
  </si>
  <si>
    <t>"truby" 5.21*9*2</t>
  </si>
  <si>
    <t>"vtok, výtok"( 4*3.2+2*0.5)*2</t>
  </si>
  <si>
    <t>1348756337</t>
  </si>
  <si>
    <t>121.380*0,00041 "Přepočtené koeficientem množství</t>
  </si>
  <si>
    <t>-2033566604</t>
  </si>
  <si>
    <t>SO 02.2 - Propustek v km 101,505 - železniční svršek</t>
  </si>
  <si>
    <t>-1360869904</t>
  </si>
  <si>
    <t>12,0*0,40*2*0,10*1,6</t>
  </si>
  <si>
    <t>1878603097</t>
  </si>
  <si>
    <t>12,00*0,40*0,1*2</t>
  </si>
  <si>
    <t>163558414</t>
  </si>
  <si>
    <t>12*2,4</t>
  </si>
  <si>
    <t>254766356</t>
  </si>
  <si>
    <t>12*2,2</t>
  </si>
  <si>
    <t>-1175088711</t>
  </si>
  <si>
    <t>12*2,4*1,7</t>
  </si>
  <si>
    <t>80*4,0*0,03*1,70</t>
  </si>
  <si>
    <t>958976916</t>
  </si>
  <si>
    <t>80*4,0*0,03</t>
  </si>
  <si>
    <t>5906130235</t>
  </si>
  <si>
    <t>Montáž kolejového roštu v ose koleje pražce betonové nevystrojené, tvar S49, 49E1</t>
  </si>
  <si>
    <t>-1655472012</t>
  </si>
  <si>
    <t>Montáž kolejového roštu v ose koleje pražce betonové nevystrojené, tvar S49, 49E1 Poznámka: 1. V cenách jsou započteny náklady na manipulaci a montáž KR, u pražců dřevěných nevystrojených i na vrtání pražců. 2. V cenách nejsou obsaženy náklady na dodávku materiálu.</t>
  </si>
  <si>
    <t>-2062035330</t>
  </si>
  <si>
    <t>0,012</t>
  </si>
  <si>
    <t>-830019739</t>
  </si>
  <si>
    <t>-54979353</t>
  </si>
  <si>
    <t>3. podbití</t>
  </si>
  <si>
    <t>0,08</t>
  </si>
  <si>
    <t>2042571954</t>
  </si>
  <si>
    <t>1. a 2.podbití</t>
  </si>
  <si>
    <t>0,08*2</t>
  </si>
  <si>
    <t>1662415463</t>
  </si>
  <si>
    <t>-164466440</t>
  </si>
  <si>
    <t>(70,0+70,0)*2</t>
  </si>
  <si>
    <t>-279400874</t>
  </si>
  <si>
    <t>1110838843</t>
  </si>
  <si>
    <t>18,0*2</t>
  </si>
  <si>
    <t>607626297</t>
  </si>
  <si>
    <t>18,0*4</t>
  </si>
  <si>
    <t>552786933</t>
  </si>
  <si>
    <t>12,0*0,40*0,1*1,60</t>
  </si>
  <si>
    <t>(12,0*2,2)*1,70</t>
  </si>
  <si>
    <t>(80*4,0*0,03)*1,70</t>
  </si>
  <si>
    <t>12*2,4*2</t>
  </si>
  <si>
    <t>0,095</t>
  </si>
  <si>
    <t>-65520115</t>
  </si>
  <si>
    <t>12,0*0,40*0,1*1,60*3</t>
  </si>
  <si>
    <t>(12,0*2,2)*1,70*3</t>
  </si>
  <si>
    <t>(80*4,0*0,03)*1,70*3</t>
  </si>
  <si>
    <t>0,095*3</t>
  </si>
  <si>
    <t>12*2,4*2*2</t>
  </si>
  <si>
    <t>1681375562</t>
  </si>
  <si>
    <t>-1840850436</t>
  </si>
  <si>
    <t>36,0*0,00018</t>
  </si>
  <si>
    <t>SO 03 - Most v km 110,644</t>
  </si>
  <si>
    <t>SO 03.1 - Most v km 110,644 - most ( dle PD SO 02 )</t>
  </si>
  <si>
    <t xml:space="preserve">    8 - Trubní vedení</t>
  </si>
  <si>
    <t>M - Práce a dodávky M</t>
  </si>
  <si>
    <t>111211201</t>
  </si>
  <si>
    <t>Odstranění křovin a stromů průměru kmene do 100 mm i s kořeny sklonu terénu přes 1:5 ručně</t>
  </si>
  <si>
    <t>1638993431</t>
  </si>
  <si>
    <t>Odstranění křovin a stromů s odstraněním kořenů ručně průměru kmene do 100 mm jakékoliv plochy v rovině nebo ve svahu o sklonu přes 1:5</t>
  </si>
  <si>
    <t>https://podminky.urs.cz/item/CS_URS_2024_01/111211201</t>
  </si>
  <si>
    <t>4*46</t>
  </si>
  <si>
    <t>-1625926119</t>
  </si>
  <si>
    <t>Vyvěšení kabelů včetně uvolnění tras před a za mostem</t>
  </si>
  <si>
    <t>121103113</t>
  </si>
  <si>
    <t>Skrývka zemin schopných zúrodnění ve svahu přes 1:2</t>
  </si>
  <si>
    <t>-1172223748</t>
  </si>
  <si>
    <t>Skrývka zemin schopných zúrodnění ve sklonu přes 1:2</t>
  </si>
  <si>
    <t>https://podminky.urs.cz/item/CS_URS_2024_01/121103113</t>
  </si>
  <si>
    <t>(1,2*6,1*2+4*1,2*9,42)*0,25</t>
  </si>
  <si>
    <t>122251101</t>
  </si>
  <si>
    <t>Odkopávky a prokopávky nezapažené v hornině třídy těžitelnosti I skupiny 3 objem do 20 m3 strojně</t>
  </si>
  <si>
    <t>480946161</t>
  </si>
  <si>
    <t>Odkopávky a prokopávky nezapažené strojně v hornině třídy těžitelnosti I skupiny 3 do 20 m3</t>
  </si>
  <si>
    <t>https://podminky.urs.cz/item/CS_URS_2024_01/122251101</t>
  </si>
  <si>
    <t>Výkop za opěrami</t>
  </si>
  <si>
    <t>2*(1,8*2,7*0,9+0,4*4,0*1,6+9,5*1,83)</t>
  </si>
  <si>
    <t>153812121</t>
  </si>
  <si>
    <t>Trn z betonářské oceli včetně zainjektování D od 20 do 26 mm l přes 0,4 do 3 m</t>
  </si>
  <si>
    <t>894525766</t>
  </si>
  <si>
    <t>Trn z betonářské oceli včetně zainjektování při průměru oceli od 20 do 26 mm, délky přes 0,4 do 3,0 m</t>
  </si>
  <si>
    <t>https://podminky.urs.cz/item/CS_URS_2024_01/153812121</t>
  </si>
  <si>
    <t>Trny pro připojení římsy ( včetně výztuže - pol.č 04 příloha č. 2.06 )</t>
  </si>
  <si>
    <t>32,0</t>
  </si>
  <si>
    <t>162351103</t>
  </si>
  <si>
    <t>Vodorovné přemístění přes 50 do 500 m výkopku/sypaniny z horniny třídy těžitelnosti I skupiny 1 až 3</t>
  </si>
  <si>
    <t>794948473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</si>
  <si>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</si>
  <si>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https://podminky.urs.cz/item/CS_URS_2024_01/162351103</t>
  </si>
  <si>
    <t>Výkopek pro zpětný zásyp</t>
  </si>
  <si>
    <t>23,250</t>
  </si>
  <si>
    <t>313071734</t>
  </si>
  <si>
    <t>Odvoz přebytku výkopku na skládku</t>
  </si>
  <si>
    <t>48,638-23,250</t>
  </si>
  <si>
    <t>162751139</t>
  </si>
  <si>
    <t>Příplatek k vodorovnému přemístění výkopku/sypaniny z horniny třídy těžitelnosti II skupiny 4 a 5 ZKD 1000 m přes 10000 m</t>
  </si>
  <si>
    <t>-1848162325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</si>
  <si>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</si>
  <si>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https://podminky.urs.cz/item/CS_URS_2024_01/162751139</t>
  </si>
  <si>
    <t>Přesun celkové vzdálenosti ( předpoklad ) 20 km</t>
  </si>
  <si>
    <t>10*23,250</t>
  </si>
  <si>
    <t>171201221</t>
  </si>
  <si>
    <t>-59214600</t>
  </si>
  <si>
    <t>https://podminky.urs.cz/item/CS_URS_2024_01/171201221</t>
  </si>
  <si>
    <t>25,388*1,8</t>
  </si>
  <si>
    <t>-1301247480</t>
  </si>
  <si>
    <t>25,388+23,250</t>
  </si>
  <si>
    <t>175111201</t>
  </si>
  <si>
    <t>Obsypání objektu nad přilehlým původním terénem sypaninou bez prohození, uloženou do 3 m ručně</t>
  </si>
  <si>
    <t>-1834095593</t>
  </si>
  <si>
    <t>Obsypání objektů nad přilehlým původním terénem ručně sypaninou z vhodných hornin třídy těžitelnosti I a II, skupiny 1 až 4 nebo materiálem uloženým ve vzdálenosti do 3 m od vnějšího kraje objektu pro jakoukoliv míru zhutnění bez prohození sypaniny</t>
  </si>
  <si>
    <t>https://podminky.urs.cz/item/CS_URS_2024_01/175111201</t>
  </si>
  <si>
    <t xml:space="preserve">Obsyp v lícech opěrných zdí </t>
  </si>
  <si>
    <t>4*1,25*4,65</t>
  </si>
  <si>
    <t>181411163</t>
  </si>
  <si>
    <t>Založení trávníku zatravňovací textilií včetně textilie pl do 1000 m2 ve svahu přes 1:2 do 1:1</t>
  </si>
  <si>
    <t>-1899812159</t>
  </si>
  <si>
    <t>Založení trávníku na půdě předem připravené plochy do 1000 m2 zatravňovací textilií na svahu přes 1:2 do 1:1</t>
  </si>
  <si>
    <t>https://podminky.urs.cz/item/CS_URS_2024_01/181411163</t>
  </si>
  <si>
    <t>4*30</t>
  </si>
  <si>
    <t>00572470</t>
  </si>
  <si>
    <t>osivo směs travní univerzál</t>
  </si>
  <si>
    <t>1940814148</t>
  </si>
  <si>
    <t>120*0,005</t>
  </si>
  <si>
    <t>-1418104239</t>
  </si>
  <si>
    <t>rozprostření skřývky zeminy na pozemek drážního tělěsa</t>
  </si>
  <si>
    <t>212795111</t>
  </si>
  <si>
    <t>Příčné odvodnění mostní opěry z plastových trub DN 160 včetně podkladního betonu, štěrkového obsypu</t>
  </si>
  <si>
    <t>-198304718</t>
  </si>
  <si>
    <t>Příčné odvodnění za opěrou z plastových trub</t>
  </si>
  <si>
    <t>https://podminky.urs.cz/item/CS_URS_2024_01/212795111</t>
  </si>
  <si>
    <t>Odvodnění rubů ( příloha č.2.01 )</t>
  </si>
  <si>
    <t>2*6,35+2*5,8</t>
  </si>
  <si>
    <t>267744748</t>
  </si>
  <si>
    <t>Na opěrách ( příloha 2.06 )</t>
  </si>
  <si>
    <t>0,35*0,5*2*(2,60+1,4)*2</t>
  </si>
  <si>
    <t>Na opěrných zdech ( příloha 2.07 )</t>
  </si>
  <si>
    <t>0,35*0,5*3,0*4</t>
  </si>
  <si>
    <t>1324606076</t>
  </si>
  <si>
    <t>4,900</t>
  </si>
  <si>
    <t>-1348274685</t>
  </si>
  <si>
    <t>Na opěrách</t>
  </si>
  <si>
    <t>2*(2*(2,60+1,90)*0,35*2+0,10*2,60*2+0,03*(2,10+1,40)*2)</t>
  </si>
  <si>
    <t>Na opěrných zdech</t>
  </si>
  <si>
    <t>4*(2*3,0*0,35+(0,10+0,03)*3,0)+4*0,50*0,35</t>
  </si>
  <si>
    <t>-528675387</t>
  </si>
  <si>
    <t>24,720</t>
  </si>
  <si>
    <t>1873129506</t>
  </si>
  <si>
    <t>(112,50+100,0+72,40)*1,05*0,001*0,616</t>
  </si>
  <si>
    <t>(27,90+58,00)*1,05*0,001*0,616*4</t>
  </si>
  <si>
    <t>317661132</t>
  </si>
  <si>
    <t>Výplň spár monolitické římsy tmelem silikonovým šířky spáry přes 15 do 40 mm</t>
  </si>
  <si>
    <t>-2074904143</t>
  </si>
  <si>
    <t>Výplň spár monolitické římsy tmelem silikonovým, spára šířky přes 15 do 40 mm</t>
  </si>
  <si>
    <t>https://podminky.urs.cz/item/CS_URS_2024_01/317661132</t>
  </si>
  <si>
    <t>Těsnění spáry v římse mezi opěrou a opěrnou zdí</t>
  </si>
  <si>
    <t>(0,53+2*0,35+0,10)*4</t>
  </si>
  <si>
    <t>Líc opěry x opěrné zídka</t>
  </si>
  <si>
    <t>2*0,60+2*0,40</t>
  </si>
  <si>
    <t>327501111</t>
  </si>
  <si>
    <t>Výplň za opěrami a protimrazové klíny z kameniva drceného nebo těženého</t>
  </si>
  <si>
    <t>-1967413565</t>
  </si>
  <si>
    <t>Výplň za opěrami a protimrazové klíny z kameniva drceného nebo těženého se zhutněním</t>
  </si>
  <si>
    <t>https://podminky.urs.cz/item/CS_URS_2024_01/327501111</t>
  </si>
  <si>
    <t>2*(6,7*0,33*6,5)</t>
  </si>
  <si>
    <t>-1825042789</t>
  </si>
  <si>
    <t>Viz. příl. 2.07</t>
  </si>
  <si>
    <t>(0,40*(1,092+1,450)/2*3,0+1,10*0,40*3,0)*4</t>
  </si>
  <si>
    <t>334333291</t>
  </si>
  <si>
    <t>Příplatek k mostním křídlům a závěrným zídkám z předpjatého betonu za betonáž malého rozsahudo do 25 m3</t>
  </si>
  <si>
    <t>-2043329084</t>
  </si>
  <si>
    <t>Mostní křídla a závěrné zídky z betonu Příplatek k cenám za práce malého rozsahu do 25 m3</t>
  </si>
  <si>
    <t>https://podminky.urs.cz/item/CS_URS_2024_01/334333291</t>
  </si>
  <si>
    <t>334351112</t>
  </si>
  <si>
    <t>Bednění systémové mostních opěr a úložných prahů z překližek pro ŽB - zřízení</t>
  </si>
  <si>
    <t>-589903649</t>
  </si>
  <si>
    <t>Bednění mostních opěr a úložných prahů ze systémového bednění zřízení z překližek, pro železobeton</t>
  </si>
  <si>
    <t>https://podminky.urs.cz/item/CS_URS_2024_01/334351112</t>
  </si>
  <si>
    <t>Čela zdí bez říms</t>
  </si>
  <si>
    <t>4*(1,5*0,4*2+0,692*0,4+1,05*0,4)</t>
  </si>
  <si>
    <t>Boky opěr bez říms</t>
  </si>
  <si>
    <t>4*0,5*(1,10+1,45)*3,0*2</t>
  </si>
  <si>
    <t>334351211</t>
  </si>
  <si>
    <t>Bednění systémové mostních opěr a úložných prahů z překližek - odstranění</t>
  </si>
  <si>
    <t>-2093066417</t>
  </si>
  <si>
    <t>Bednění mostních opěr a úložných prahů ze systémového bednění odstranění z překližek</t>
  </si>
  <si>
    <t>https://podminky.urs.cz/item/CS_URS_2024_01/334351211</t>
  </si>
  <si>
    <t>38,187</t>
  </si>
  <si>
    <t>710598617</t>
  </si>
  <si>
    <t>přechodové zídky ( příloha 2.07 )</t>
  </si>
  <si>
    <t>((65,70+38,50+38,30+77,80+5,20+5,40+22,0)*1,05*0,001)*0,616*4</t>
  </si>
  <si>
    <t>(5,20+5,40+22,0)*1,05*0,001*0,222*4</t>
  </si>
  <si>
    <t>421941211</t>
  </si>
  <si>
    <t>Výroba podlah z plechů s výztuhami při opravě mostu</t>
  </si>
  <si>
    <t>269690036</t>
  </si>
  <si>
    <t>Oprava podlah z plechů výroba s výztuhami</t>
  </si>
  <si>
    <t>https://podminky.urs.cz/item/CS_URS_2024_01/421941211</t>
  </si>
  <si>
    <t>výroba  25% plochy chodníkových podlah předpoklad 20% z celkové plochy</t>
  </si>
  <si>
    <t>2*1,120*21,40*0,20</t>
  </si>
  <si>
    <t>421941221</t>
  </si>
  <si>
    <t>Výroba podlahy z plechů bez výztuh opravě mostu</t>
  </si>
  <si>
    <t>-480144302</t>
  </si>
  <si>
    <t>Oprava podlah z plechů výroba bez výztuh</t>
  </si>
  <si>
    <t>https://podminky.urs.cz/item/CS_URS_2024_01/421941221</t>
  </si>
  <si>
    <t>Podlaha na mostnicích, předpoklad výměny hlavových plechů - 50%</t>
  </si>
  <si>
    <t>0,225*22,30*2*0,50</t>
  </si>
  <si>
    <t>421941311</t>
  </si>
  <si>
    <t>Montáž podlahy z plechů s výztuhami při opravě mostu</t>
  </si>
  <si>
    <t>-1529417647</t>
  </si>
  <si>
    <t>Oprava podlah z plechů montáž s výztuhami</t>
  </si>
  <si>
    <t>https://podminky.urs.cz/item/CS_URS_2024_01/421941311</t>
  </si>
  <si>
    <t>Na chodnících</t>
  </si>
  <si>
    <t>2*1,120*21,40</t>
  </si>
  <si>
    <t>421941321</t>
  </si>
  <si>
    <t>Montáž podlahy z plechů bez výztuh při opravě mostu</t>
  </si>
  <si>
    <t>-1851281860</t>
  </si>
  <si>
    <t>Oprava podlah z plechů montáž bez výztuh</t>
  </si>
  <si>
    <t>https://podminky.urs.cz/item/CS_URS_2024_01/421941321</t>
  </si>
  <si>
    <t>Na mostnicích</t>
  </si>
  <si>
    <t>22,3*(2*0,225+0,815)</t>
  </si>
  <si>
    <t>13611309</t>
  </si>
  <si>
    <t>plech ocelový černý žebrovaný S235JR slza tl 6mm tabule</t>
  </si>
  <si>
    <t>-2062484927</t>
  </si>
  <si>
    <t>"chodníkové"9,587*1,05*0,053</t>
  </si>
  <si>
    <t>"hlavové"5,018*1,05*0,053</t>
  </si>
  <si>
    <t>13010202</t>
  </si>
  <si>
    <t>tyč ocelová plochá jakost S235JR (11 375) 40x5mm</t>
  </si>
  <si>
    <t>-649049178</t>
  </si>
  <si>
    <t>P 5/40</t>
  </si>
  <si>
    <t>2*60*0,7*0,00157*1,05</t>
  </si>
  <si>
    <t>421941521</t>
  </si>
  <si>
    <t>Demontáž podlahových plechů bez výztuh na mostech</t>
  </si>
  <si>
    <t>-154179120</t>
  </si>
  <si>
    <t>Demontáž podlahových plechů bez výztuh</t>
  </si>
  <si>
    <t>https://podminky.urs.cz/item/CS_URS_2024_01/421941521</t>
  </si>
  <si>
    <t>Podlaha na mostnicích</t>
  </si>
  <si>
    <t>Podlaha na chodnících</t>
  </si>
  <si>
    <t>2*1,120*21,4</t>
  </si>
  <si>
    <t>429172121</t>
  </si>
  <si>
    <t>Výroba ocelových prvků pro opravu mostů nýtovaných do 100 kg</t>
  </si>
  <si>
    <t>235012329</t>
  </si>
  <si>
    <t>Oprava ocelových prvků mostních konstrukcí ztužidel, sedel pro centrické uložení mostnic, stoliček, diagonál, svislic, styčníkových plechů, chodníkových konzol, podlahových nosníků, kabelových žlabů a ostatních drobných prvků výroba nýtovaných, hmotnosti do 100 kg</t>
  </si>
  <si>
    <t>https://podminky.urs.cz/item/CS_URS_2024_01/429172121</t>
  </si>
  <si>
    <t>2*60*0,7*1,57</t>
  </si>
  <si>
    <t>Podložky pod podlahy na mostnicích</t>
  </si>
  <si>
    <t>L 45/45/5</t>
  </si>
  <si>
    <t>44*0,2*3,38</t>
  </si>
  <si>
    <t>L 40/40/4</t>
  </si>
  <si>
    <t>(44+12)*4*0,2*2,422</t>
  </si>
  <si>
    <t>konzoly kabel. žlabu</t>
  </si>
  <si>
    <t>0,75*4*7,09</t>
  </si>
  <si>
    <t>Podložky pod PÚ P 15/100-200 ( hmotnost za 23,55 kg/ m )</t>
  </si>
  <si>
    <t>(42,0+2,0+15,0+18,0)*2*0,1*23,55</t>
  </si>
  <si>
    <t>429172211</t>
  </si>
  <si>
    <t>Montáž ocelových prvků pro opravu mostů šroubovaných nebo svařovaných do 100 kg</t>
  </si>
  <si>
    <t>-168438615</t>
  </si>
  <si>
    <t>Oprava ocelových prvků mostních konstrukcí ztužidel, sedel pro centrické uložení mostnic, stoliček, diagonál, svislic, styčníkových plechů, chodníkových konzol, podlahových nosníků, kabelových žlabů a ostatních drobných prvků montáž šroubovaných nebo svařovaných, hmotnosti do 100 kg</t>
  </si>
  <si>
    <t>https://podminky.urs.cz/item/CS_URS_2024_01/429172211</t>
  </si>
  <si>
    <t>Zpětná montáž kabelových žlabů</t>
  </si>
  <si>
    <t>1,1*0,003*7850*32</t>
  </si>
  <si>
    <t>Montáž podložek pod podlahy</t>
  </si>
  <si>
    <t>88,131</t>
  </si>
  <si>
    <t>montáž kabelových žlabů ( předpoklad 1 m = 5 kg )</t>
  </si>
  <si>
    <t>32,0*5,0</t>
  </si>
  <si>
    <t>429173112</t>
  </si>
  <si>
    <t>Přizvednutí a spuštění kcí hmotnosti přes 10 do 50 t</t>
  </si>
  <si>
    <t>497179044</t>
  </si>
  <si>
    <t>Přizvednutí a spuštění konstrukcí hmotnosti přes 10 do 50 t</t>
  </si>
  <si>
    <t>https://podminky.urs.cz/item/CS_URS_2024_01/429173112</t>
  </si>
  <si>
    <t>Přizvednutí konstrukce pro rektifikaci ložisek</t>
  </si>
  <si>
    <t>13010418</t>
  </si>
  <si>
    <t>úhelník ocelový rovnostranný jakost S235JR (11 375) 45x45x5mm</t>
  </si>
  <si>
    <t>225203694</t>
  </si>
  <si>
    <t>44*0,2*0,00338*1,05</t>
  </si>
  <si>
    <t>13010414</t>
  </si>
  <si>
    <t>úhelník ocelový rovnostranný jakost S235JR (11 375) 40x40x4mm</t>
  </si>
  <si>
    <t>-844599474</t>
  </si>
  <si>
    <t>(44+12)*4*0,2*0,00242*1,05</t>
  </si>
  <si>
    <t>451475121</t>
  </si>
  <si>
    <t>Podkladní vrstva plastbetonová samonivelační první vrstva tl 10 mm</t>
  </si>
  <si>
    <t>644615992</t>
  </si>
  <si>
    <t>Podkladní vrstva plastbetonová samonivelační, tloušťky do 10 mm první vrstva</t>
  </si>
  <si>
    <t>https://podminky.urs.cz/item/CS_URS_2024_01/451475121</t>
  </si>
  <si>
    <t>0,2*0,26*5*4</t>
  </si>
  <si>
    <t>451475122</t>
  </si>
  <si>
    <t>Podkladní vrstva plastbetonová samonivelační každá další vrstva tl 10 mm</t>
  </si>
  <si>
    <t>-309691937</t>
  </si>
  <si>
    <t>Podkladní vrstva plastbetonová samonivelační, tloušťky do 10 mm každá další vrstva</t>
  </si>
  <si>
    <t>https://podminky.urs.cz/item/CS_URS_2024_01/451475122</t>
  </si>
  <si>
    <t>Do 20 mm</t>
  </si>
  <si>
    <t>0,2*0,26*20</t>
  </si>
  <si>
    <t>452318510</t>
  </si>
  <si>
    <t>Zajišťovací práh z betonu prostého se zvýšenými nároky na prostředí</t>
  </si>
  <si>
    <t>1886008529</t>
  </si>
  <si>
    <t>Zajišťovací práh z betonu prostého se zvýšenými nároky na prostředí na dně a ve svahu melioračních kanálů s patkami nebo bez patek</t>
  </si>
  <si>
    <t>https://podminky.urs.cz/item/CS_URS_2024_01/452318510</t>
  </si>
  <si>
    <t>Koncové prahy dlažby v lících opěr</t>
  </si>
  <si>
    <t>(8,30+8,10+5,30+2*1,0)*0,3*0,4</t>
  </si>
  <si>
    <t>457311115</t>
  </si>
  <si>
    <t>Vyrovnávací nebo spádový beton C 16/20 včetně úpravy povrchu</t>
  </si>
  <si>
    <t>-590153927</t>
  </si>
  <si>
    <t>Vyrovnávací nebo spádový beton včetně úpravy povrchu C 16/20</t>
  </si>
  <si>
    <t>https://podminky.urs.cz/item/CS_URS_2024_01/457311115</t>
  </si>
  <si>
    <t>Pod nové OZ</t>
  </si>
  <si>
    <t>1,9*3,2*0,1*4</t>
  </si>
  <si>
    <t>Pod izolace</t>
  </si>
  <si>
    <t>(6,50*5,24*0,1)*2</t>
  </si>
  <si>
    <t>465515513</t>
  </si>
  <si>
    <t>Dlažba z hrubých kopáků do malty s vyplněním spár maltou a vyspárováním pl do 20 m2 tl 300 mm</t>
  </si>
  <si>
    <t>-2073171435</t>
  </si>
  <si>
    <t>Dlažba z hrubých kopáků vodorovná nebo plocha ve sklonu do 1:1 do malty MC 10, s vyplněním spár maltou MC 10 s vyspárováním nebo se zatřením spár maltou MCS v ploše do 20 m2, tl. 300 mm</t>
  </si>
  <si>
    <t>https://podminky.urs.cz/item/CS_URS_2024_01/465515513</t>
  </si>
  <si>
    <t>Dlažba podél líců opěr</t>
  </si>
  <si>
    <t>"O1"1,20*8,10+(8,30+5,30)*1,0</t>
  </si>
  <si>
    <t>"O2"1,20*8,10+(8,30+5,30)*1,0</t>
  </si>
  <si>
    <t>521271921</t>
  </si>
  <si>
    <t>Dotažení mostnicového šroubu po dosednutí vlivem provozu</t>
  </si>
  <si>
    <t>-434558324</t>
  </si>
  <si>
    <t>Údržba mostnicových šroubů dotažení po dosednutí vlivem provozu</t>
  </si>
  <si>
    <t>https://podminky.urs.cz/item/CS_URS_2024_01/521271921</t>
  </si>
  <si>
    <t>2*42</t>
  </si>
  <si>
    <t>521272215</t>
  </si>
  <si>
    <t>Demontáž mostnic s odsunem hmot mimo objekt mostu</t>
  </si>
  <si>
    <t>79500030</t>
  </si>
  <si>
    <t>Demontáž mostnic s odsunem hmot mimo objekt mostu se zřízením pomocné montážní lávky</t>
  </si>
  <si>
    <t>https://podminky.urs.cz/item/CS_URS_2024_01/521272215</t>
  </si>
  <si>
    <t>521273111</t>
  </si>
  <si>
    <t>Výroba dřevěných mostnic železničního mostu v přímé, v oblouku nebo přechodnici bez převýšení</t>
  </si>
  <si>
    <t>-444990228</t>
  </si>
  <si>
    <t>Mostnice na železničních mostech z tvrdého dřeva s plošným uložením výroba bez převýšení v přímé, v oblouku nebo přechodnici</t>
  </si>
  <si>
    <t>https://podminky.urs.cz/item/CS_URS_2024_01/521273111</t>
  </si>
  <si>
    <t>521273211</t>
  </si>
  <si>
    <t>Montáž dřevěných mostnic železničního mostu v přímé, v oblouku nebo přechodnici bez převýšení</t>
  </si>
  <si>
    <t>1934795654</t>
  </si>
  <si>
    <t>Mostnice na železničních mostech z tvrdého dřeva s plošným uložením montáž bez převýšení v přímé, v oblouku nebo přechodnici</t>
  </si>
  <si>
    <t>https://podminky.urs.cz/item/CS_URS_2024_01/521273211</t>
  </si>
  <si>
    <t>60815345</t>
  </si>
  <si>
    <t>mostnice dřevěná impregnovaná olejem DB 240x240mm dl 2,4m</t>
  </si>
  <si>
    <t>180894848</t>
  </si>
  <si>
    <t>0,24*0,24*2,4*42</t>
  </si>
  <si>
    <t>521281111</t>
  </si>
  <si>
    <t>Výroba pozednic železničního mostu z tvrdého dřeva</t>
  </si>
  <si>
    <t>33077238</t>
  </si>
  <si>
    <t>Pozednice na železničních mostech z tvrdého dřeva s plošným uložením výroba</t>
  </si>
  <si>
    <t>https://podminky.urs.cz/item/CS_URS_2024_01/521281111</t>
  </si>
  <si>
    <t>521281211</t>
  </si>
  <si>
    <t>Montáž pozednic železničního mostu z tvrdého dřeva</t>
  </si>
  <si>
    <t>11223626</t>
  </si>
  <si>
    <t>Pozednice na železničních mostech z tvrdého dřeva s plošným uložením montáž</t>
  </si>
  <si>
    <t>https://podminky.urs.cz/item/CS_URS_2024_01/521281211</t>
  </si>
  <si>
    <t>1262188920</t>
  </si>
  <si>
    <t>2*0,24*0,24*2,4</t>
  </si>
  <si>
    <t>521283221</t>
  </si>
  <si>
    <t>Demontáž pozednic včetně odstranění štěrkového podsypu</t>
  </si>
  <si>
    <t>39179409</t>
  </si>
  <si>
    <t>Demontáž pozednic s odstraněním štěrku</t>
  </si>
  <si>
    <t>https://podminky.urs.cz/item/CS_URS_2024_01/521283221</t>
  </si>
  <si>
    <t>Trubní vedení</t>
  </si>
  <si>
    <t>895270012</t>
  </si>
  <si>
    <t>Proplachovací a kontrolní šachta z PVC-U vnější průměr 315 mm pro drenáže budov bez lapače písku užitné výšky 650 mm</t>
  </si>
  <si>
    <t>1924267548</t>
  </si>
  <si>
    <t>Proplachovací a kontrolní šachta z PVC-U pro drenáže budov vnějšího průměru 315 mm pro napojení potrubí DN 200 bez lapače písku užitné výšky 650 mm</t>
  </si>
  <si>
    <t>https://podminky.urs.cz/item/CS_URS_2024_01/895270012</t>
  </si>
  <si>
    <t>Šachty na lomech odvodnění rubů</t>
  </si>
  <si>
    <t>28614332</t>
  </si>
  <si>
    <t>poklop šachtový PP pro drenážní šachtu DN 315</t>
  </si>
  <si>
    <t>1535254322</t>
  </si>
  <si>
    <t>895270021</t>
  </si>
  <si>
    <t>Proplachovací a kontrolní šachta z PVC-U vnější průměr 315 mm pro drenáže budov šachtové prodloužení světlé hloubky 800 mm</t>
  </si>
  <si>
    <t>1398105840</t>
  </si>
  <si>
    <t>Proplachovací a kontrolní šachta z PVC-U pro drenáže budov vnějšího průměru 315 mm šachtové prodloužení světlé hloubky 800 mm</t>
  </si>
  <si>
    <t>https://podminky.urs.cz/item/CS_URS_2024_01/895270021</t>
  </si>
  <si>
    <t>1399134592</t>
  </si>
  <si>
    <t>nové zábradlí</t>
  </si>
  <si>
    <t>(3,0+2,421+0,622*0,30)*4</t>
  </si>
  <si>
    <t>1557443946</t>
  </si>
  <si>
    <t>13010812</t>
  </si>
  <si>
    <t>ocel profilová jakost S235JR (11 375) průřez U (UPN) 65</t>
  </si>
  <si>
    <t>1033247206</t>
  </si>
  <si>
    <t>sloupky</t>
  </si>
  <si>
    <t>1,050*20*0,00709*1,05</t>
  </si>
  <si>
    <t>-1972519262</t>
  </si>
  <si>
    <t>matice pro zábradlí</t>
  </si>
  <si>
    <t>20,0*4*2/100</t>
  </si>
  <si>
    <t>1167992185</t>
  </si>
  <si>
    <t>madla, příčle</t>
  </si>
  <si>
    <t>3,0*12*0,00457*1,05</t>
  </si>
  <si>
    <t>2,42*12*0,00457*1,05</t>
  </si>
  <si>
    <t>0,622*12*0,00457*1,05</t>
  </si>
  <si>
    <t>0,300*12*0,00457*1,05</t>
  </si>
  <si>
    <t>832187257</t>
  </si>
  <si>
    <t>20,0*4/100</t>
  </si>
  <si>
    <t>13010426</t>
  </si>
  <si>
    <t>úhelník ocelový rovnostranný jakost S235JR (11 375) 60x60x8mm</t>
  </si>
  <si>
    <t>601989250</t>
  </si>
  <si>
    <t>0,75*4*0,00709*1,05</t>
  </si>
  <si>
    <t>13515113</t>
  </si>
  <si>
    <t>ocel široká jakost S235JR 180x20mm</t>
  </si>
  <si>
    <t>636680677</t>
  </si>
  <si>
    <t>patní plechy sloupků zábradlí</t>
  </si>
  <si>
    <t>0,240*20,0*0,03768*1,05</t>
  </si>
  <si>
    <t>15619210 - R</t>
  </si>
  <si>
    <t>pvc krytka matice M 16</t>
  </si>
  <si>
    <t>-688553788</t>
  </si>
  <si>
    <t>krytky matic M 16</t>
  </si>
  <si>
    <t>931992121</t>
  </si>
  <si>
    <t>Výplň dilatačních spár z extrudovaného polystyrénu tl 20 mm</t>
  </si>
  <si>
    <t>113330423</t>
  </si>
  <si>
    <t>Výplň dilatačních spár z polystyrenu extrudovaného, tloušťky 20 mm</t>
  </si>
  <si>
    <t>https://podminky.urs.cz/item/CS_URS_2024_01/931992121</t>
  </si>
  <si>
    <t>Spára opěra opěrné zídky</t>
  </si>
  <si>
    <t>(0,53*0,35+1,45*0,4)*4</t>
  </si>
  <si>
    <t>936171150</t>
  </si>
  <si>
    <t>Demontáž pojistných úhelníků L 160 x 160 x 40 na železničních mostech přímých nebo v oblouku</t>
  </si>
  <si>
    <t>780526047</t>
  </si>
  <si>
    <t>Demontáž úhelníků na železničních mostech bez přesypávky v přímé trati nebo v oblouku pojistných L 160 x 160 x 40</t>
  </si>
  <si>
    <t>https://podminky.urs.cz/item/CS_URS_2024_01/936171150</t>
  </si>
  <si>
    <t>Pojistné úhelníky L 150/100/15 - demontáž</t>
  </si>
  <si>
    <t>936171211</t>
  </si>
  <si>
    <t>Výroba pojistných úhelníků L 160x100x14 pro kolej S 49 na mostě</t>
  </si>
  <si>
    <t>-1251407033</t>
  </si>
  <si>
    <t>Oprava úhelníků na železničních mostech v přímé trati nebo oblouku výroba úhelníků pojistných v koleji tvaru S 49 - L 160x100x14</t>
  </si>
  <si>
    <t>https://podminky.urs.cz/item/CS_URS_2024_01/936171211</t>
  </si>
  <si>
    <t>výroba nových PÚ</t>
  </si>
  <si>
    <t>6,0</t>
  </si>
  <si>
    <t>936171311</t>
  </si>
  <si>
    <t>Montáž pojistných úhelníků L 160x100x14 v koleji S 49 na mostě</t>
  </si>
  <si>
    <t>1645049475</t>
  </si>
  <si>
    <t>Oprava úhelníků na železničních mostech v přímé trati nebo oblouku montáž úhelníků pojistných v koleji tvaru S 49 - L 160x100x14</t>
  </si>
  <si>
    <t>https://podminky.urs.cz/item/CS_URS_2024_01/936171311</t>
  </si>
  <si>
    <t>13515123</t>
  </si>
  <si>
    <t>ocel široká jakost S235JR 200x15mm</t>
  </si>
  <si>
    <t>635748353</t>
  </si>
  <si>
    <t>Podložky pod PÚ P 15/100-200 ( hmotnost za 23,55 / m )</t>
  </si>
  <si>
    <t>(42,0+2,0+15,0+18,0)*2*0,1*0,02355*1,05</t>
  </si>
  <si>
    <t>13011059 - R</t>
  </si>
  <si>
    <t>úhelník ocelový nerovnostranný jakost S235JR (11 375) 150x100x12mm</t>
  </si>
  <si>
    <t>1580168037</t>
  </si>
  <si>
    <t>L 150/100/12</t>
  </si>
  <si>
    <t>6,0*0,0225*1,05</t>
  </si>
  <si>
    <t>938905311</t>
  </si>
  <si>
    <t>Údržba OK mostů - očistění, nátěr, namazání ložisek</t>
  </si>
  <si>
    <t>1421924763</t>
  </si>
  <si>
    <t>Údržba ocelových konstrukcí údržba ložisek očistění, nátěr, namazání</t>
  </si>
  <si>
    <t>https://podminky.urs.cz/item/CS_URS_2024_01/938905311</t>
  </si>
  <si>
    <t>938905312</t>
  </si>
  <si>
    <t>Údržba OK mostů - vysekání obetonávky ložisek a zalití ložiskových desek</t>
  </si>
  <si>
    <t>181078019</t>
  </si>
  <si>
    <t>Údržba ocelových konstrukcí údržba ložisek vysekání obetonávky a zalití ložiskových desek</t>
  </si>
  <si>
    <t>https://podminky.urs.cz/item/CS_URS_2024_01/938905312</t>
  </si>
  <si>
    <t>941111111</t>
  </si>
  <si>
    <t>Montáž lešení řadového trubkového lehkého s podlahami zatížení do 200 kg/m2 š od 0,6 do 0,9 m v do 10 m</t>
  </si>
  <si>
    <t>697258789</t>
  </si>
  <si>
    <t>Lešení řadové trubkové lehké pracovní s podlahami s provozním zatížením tř. 3 do 200 kg/m2 šířky tř. W06 od 0,6 do 0,9 m výšky do 10 m montáž</t>
  </si>
  <si>
    <t>https://podminky.urs.cz/item/CS_URS_2024_01/941111111</t>
  </si>
  <si>
    <t>2*21*4,2</t>
  </si>
  <si>
    <t>941111211</t>
  </si>
  <si>
    <t>Příplatek k lešení řadovému trubkovému lehkému s podlahami do 200 kg/m2 š od 0,6 do 0,9 m v do 10 m za každý den použití</t>
  </si>
  <si>
    <t>-14149824</t>
  </si>
  <si>
    <t>Lešení řadové trubkové lehké pracovní s podlahami s provozním zatížením tř. 3 do 200 kg/m2 šířky tř. W06 od 0,6 do 0,9 m výšky do 10 m příplatek k ceně za každý den použití</t>
  </si>
  <si>
    <t>https://podminky.urs.cz/item/CS_URS_2024_01/941111211</t>
  </si>
  <si>
    <t>Uvažováno 45 dnů</t>
  </si>
  <si>
    <t>176,4*45</t>
  </si>
  <si>
    <t>941112811</t>
  </si>
  <si>
    <t>Demontáž lešení řadového trubkového lehkého bez podlah zatížení do 200 kg/m2 š od 0,6 do 0,9 m v do 10 m</t>
  </si>
  <si>
    <t>419077752</t>
  </si>
  <si>
    <t>Lešení řadové trubkové lehké pracovní bez podlah s provozním zatížením tř. 3 do 200 kg/m2 šířky tř. W06 od 0,6 do 0,9 m výšky do 10 m demontáž</t>
  </si>
  <si>
    <t>https://podminky.urs.cz/item/CS_URS_2024_01/941112811</t>
  </si>
  <si>
    <t>176,40</t>
  </si>
  <si>
    <t>944121122</t>
  </si>
  <si>
    <t>Montáž ochranného zábradlí dílcového vnitřního na lešeňových konstrukcích dvoutyčového</t>
  </si>
  <si>
    <t>-2025777460</t>
  </si>
  <si>
    <t>Zábradlí ochranné dílcové vnitřní na lešeňových konstrukcích dvoutyčové montáž</t>
  </si>
  <si>
    <t>https://podminky.urs.cz/item/CS_URS_2024_01/944121122</t>
  </si>
  <si>
    <t>23,0*2</t>
  </si>
  <si>
    <t>944121222</t>
  </si>
  <si>
    <t>Příplatek k ochrannému zábradlí dílcovému vnitřnímu dvoutyčovému za každý den použití</t>
  </si>
  <si>
    <t>85997904</t>
  </si>
  <si>
    <t>Zábradlí ochranné dílcové vnitřní na lešeňových konstrukcích dvoutyčové příplatek k ceně za každý den použití</t>
  </si>
  <si>
    <t>https://podminky.urs.cz/item/CS_URS_2024_01/944121222</t>
  </si>
  <si>
    <t>předpoklad 45 dní</t>
  </si>
  <si>
    <t>46*45</t>
  </si>
  <si>
    <t>944121822</t>
  </si>
  <si>
    <t>Demontáž ochranného zábradlí dílcového vnitřního na lešeňových konstrukcích dvoutyčového</t>
  </si>
  <si>
    <t>-640501726</t>
  </si>
  <si>
    <t>Zábradlí ochranné dílcové vnitřní na lešeňových konstrukcích dvoutyčové demontáž</t>
  </si>
  <si>
    <t>https://podminky.urs.cz/item/CS_URS_2024_01/944121822</t>
  </si>
  <si>
    <t>944611111</t>
  </si>
  <si>
    <t>Montáž ochranné plachty z textilie z umělých vláken</t>
  </si>
  <si>
    <t>1926510766</t>
  </si>
  <si>
    <t>Plachta ochranná zavěšená na konstrukci lešení z textilie z umělých vláken montáž</t>
  </si>
  <si>
    <t>https://podminky.urs.cz/item/CS_URS_2024_01/944611111</t>
  </si>
  <si>
    <t>Zakrytí lešení plachtou</t>
  </si>
  <si>
    <t>7,5*(19,2+23)+2*4,2*23+2*7,50*3,20</t>
  </si>
  <si>
    <t>944611211</t>
  </si>
  <si>
    <t>Příplatek k ochranné plachtě za každý den použití</t>
  </si>
  <si>
    <t>-1705284447</t>
  </si>
  <si>
    <t>Plachta ochranná zavěšená na konstrukci lešení z textilie z umělých vláken příplatek k ceně za každý den použití</t>
  </si>
  <si>
    <t>https://podminky.urs.cz/item/CS_URS_2024_01/944611211</t>
  </si>
  <si>
    <t>Uvažováno 45 dnů na zastropení a 45 dnů na stěny a zavěšené lešení</t>
  </si>
  <si>
    <t>557,700*45</t>
  </si>
  <si>
    <t>944611811</t>
  </si>
  <si>
    <t>Demontáž ochranné plachty z textilie z umělých vláken</t>
  </si>
  <si>
    <t>-1380380089</t>
  </si>
  <si>
    <t>Plachta ochranná zavěšená na konstrukci lešení z textilie z umělých vláken demontáž</t>
  </si>
  <si>
    <t>https://podminky.urs.cz/item/CS_URS_2024_01/944611811</t>
  </si>
  <si>
    <t>557,700</t>
  </si>
  <si>
    <t>946221131</t>
  </si>
  <si>
    <t>Montáž lešení zavěšeného dílcového na potrubních mostech zatížení přes 150 do 200 kg/m2 v do 10 m</t>
  </si>
  <si>
    <t>980047518</t>
  </si>
  <si>
    <t>Lešení zavěšené na potrubních mostech nebo na mostní konstrukci dílcové s podlahami s provozním zatížením tř. 3 přes 150 do 200 kg/m2, umístěné ve výšce do 10 m montáž</t>
  </si>
  <si>
    <t>https://podminky.urs.cz/item/CS_URS_2024_01/946221131</t>
  </si>
  <si>
    <t>19,2*7,5</t>
  </si>
  <si>
    <t>946221231</t>
  </si>
  <si>
    <t>Příplatek k lešení zavěšenému dílcovému na mostech přes 150 do 200 kg/m2 v do 10 m za každý den použití</t>
  </si>
  <si>
    <t>-1162511207</t>
  </si>
  <si>
    <t>Lešení zavěšené na potrubních mostech nebo na mostní konstrukci dílcové s podlahami s provozním zatížením tř. 3 přes 150 do 200 kg/m2, umístěné ve výšce do 10 m příplatek k ceně za každý den použití</t>
  </si>
  <si>
    <t>https://podminky.urs.cz/item/CS_URS_2024_01/946221231</t>
  </si>
  <si>
    <t>Celkem odhadováno 45 dnů</t>
  </si>
  <si>
    <t>144*45</t>
  </si>
  <si>
    <t>946221831</t>
  </si>
  <si>
    <t>Demontáž lešení zavěšeného dílcového na potrubních mostech zatížení přes 150 do 200 kg/m2 v do 10 m</t>
  </si>
  <si>
    <t>1414038806</t>
  </si>
  <si>
    <t>Lešení zavěšené na potrubních mostech nebo na mostní konstrukci dílcové s podlahami s provozním zatížením tř. 3 přes 150 do 200 kg/m2, umístěné ve výšce do 10 m demontáž</t>
  </si>
  <si>
    <t>https://podminky.urs.cz/item/CS_URS_2024_01/946221831</t>
  </si>
  <si>
    <t>144</t>
  </si>
  <si>
    <t>86</t>
  </si>
  <si>
    <t>949221111</t>
  </si>
  <si>
    <t>Montáž lešeňové podlahy s příčníky nebo podélníky pro dílcová lešení v do 10 m</t>
  </si>
  <si>
    <t>-440021391</t>
  </si>
  <si>
    <t>Lešeňová podlaha pro dílcová lešení s příčníky nebo podélníky, ve výšce do 10 m montáž</t>
  </si>
  <si>
    <t>https://podminky.urs.cz/item/CS_URS_2024_01/949221111</t>
  </si>
  <si>
    <t>Zakrytí pracoviště</t>
  </si>
  <si>
    <t>23*7,5</t>
  </si>
  <si>
    <t>87</t>
  </si>
  <si>
    <t>949221211</t>
  </si>
  <si>
    <t>Příplatek k lešeňové podlaze s příčníky nebo podélníky pro dílcová lešení v do 10 m za každý den použití</t>
  </si>
  <si>
    <t>2071745649</t>
  </si>
  <si>
    <t>Lešeňová podlaha pro dílcová lešení s příčníky nebo podélníky, ve výšce do 10 m příplatek k ceně za každý den použití</t>
  </si>
  <si>
    <t>https://podminky.urs.cz/item/CS_URS_2024_01/949221211</t>
  </si>
  <si>
    <t>Předpoklad použití 45 dnů</t>
  </si>
  <si>
    <t>172,5*45</t>
  </si>
  <si>
    <t>88</t>
  </si>
  <si>
    <t>949221811</t>
  </si>
  <si>
    <t>Demontáž lešeňové podlahy s příčníky nebo podélníky pro dílcová lešení v do 10 m</t>
  </si>
  <si>
    <t>-521603949</t>
  </si>
  <si>
    <t>Lešeňová podlaha pro dílcová lešení s příčníky nebo podélníky, ve výšce do 10 m demontáž</t>
  </si>
  <si>
    <t>https://podminky.urs.cz/item/CS_URS_2024_01/949221811</t>
  </si>
  <si>
    <t>172,5</t>
  </si>
  <si>
    <t>89</t>
  </si>
  <si>
    <t>962041211</t>
  </si>
  <si>
    <t>Bourání mostních zdí a pilířů z betonu prostého</t>
  </si>
  <si>
    <t>566030708</t>
  </si>
  <si>
    <t>Bourání mostních konstrukcí zdiva a pilířů z prostého betonu</t>
  </si>
  <si>
    <t>https://podminky.urs.cz/item/CS_URS_2024_01/962041211</t>
  </si>
  <si>
    <t>odstranění betonu stávající tuhé ochrany SVI na rubu opěr</t>
  </si>
  <si>
    <t>"O 01"10,50*0,06</t>
  </si>
  <si>
    <t>90</t>
  </si>
  <si>
    <t>962051111</t>
  </si>
  <si>
    <t>Bourání mostních zdí a pilířů z ŽB</t>
  </si>
  <si>
    <t>-1368277478</t>
  </si>
  <si>
    <t>Bourání mostních konstrukcí zdiva a pilířů ze železového betonu</t>
  </si>
  <si>
    <t>https://podminky.urs.cz/item/CS_URS_2024_01/962051111</t>
  </si>
  <si>
    <t>Bourání říms na opěrách</t>
  </si>
  <si>
    <t>(2,9+1,4)*0,3*0,5*4</t>
  </si>
  <si>
    <t>91</t>
  </si>
  <si>
    <t>963071111</t>
  </si>
  <si>
    <t>Demontáž ocelových prvků mostů šroubovaných nebo svařovaných do 100 kg</t>
  </si>
  <si>
    <t>1720592435</t>
  </si>
  <si>
    <t>Demontáž ocelových prvků mostních konstrukcí ztužidel, sedel pro centrické uložení mostnic, stoliček, diagonál, svislic, styčníkových plechů, chodníkových konzol, podlahových nosníků, kabelových žlabů a ostatních drobných prvků šroubovaných nebo svařovaných, hmotnosti do 100 kg</t>
  </si>
  <si>
    <t>https://podminky.urs.cz/item/CS_URS_2024_01/963071111</t>
  </si>
  <si>
    <t>Demontáž kabelových žlabů ( předpoklad 1 m = 5 kg )</t>
  </si>
  <si>
    <t>92</t>
  </si>
  <si>
    <t>676493604</t>
  </si>
  <si>
    <t>Demontáž zábradlí na opěrách</t>
  </si>
  <si>
    <t>4*3,4</t>
  </si>
  <si>
    <t>93</t>
  </si>
  <si>
    <t>977141125 - R</t>
  </si>
  <si>
    <t>Vrty pro kotvy do betonu průměru 25 mm hloubky 200 mm s vyplněním epoxidovým tmelem</t>
  </si>
  <si>
    <t>1624327174</t>
  </si>
  <si>
    <t>Vrty pro kotvy do betonu s vyplněním epoxidovým tmelem, průměru 25 mm, hloubky 200 mm</t>
  </si>
  <si>
    <t>https://podminky.urs.cz/item/CS_URS_2024_01/977141125 - R</t>
  </si>
  <si>
    <t>"O 01"4*4</t>
  </si>
  <si>
    <t>"O 02"4*4</t>
  </si>
  <si>
    <t>94</t>
  </si>
  <si>
    <t>985112111</t>
  </si>
  <si>
    <t>Odsekání degradovaného betonu stěn tl do 10 mm</t>
  </si>
  <si>
    <t>1262822083</t>
  </si>
  <si>
    <t>Odsekání degradovaného betonu stěn, tloušťky do 10 mm</t>
  </si>
  <si>
    <t>https://podminky.urs.cz/item/CS_URS_2024_01/985112111</t>
  </si>
  <si>
    <t>70% ploch</t>
  </si>
  <si>
    <t xml:space="preserve">pohledové plochy ( líce opěr ) </t>
  </si>
  <si>
    <t>"závěrná zídka"6,10*0,74*2</t>
  </si>
  <si>
    <t>"úložný práh"6,10*1,10*2</t>
  </si>
  <si>
    <t>"dřík O1"6,10*1,60</t>
  </si>
  <si>
    <t>"dřík O2"6,10*2,30</t>
  </si>
  <si>
    <t>"boky O 02"(0,50+3,30)/2*3,70-0,74*1,10</t>
  </si>
  <si>
    <t>"boky O 01"(0,20+3,30)/2*3,70-0,74*1,10</t>
  </si>
  <si>
    <t>pohledové plochy ( rub opěr )</t>
  </si>
  <si>
    <t>"dřík O1 + O2"5,30*0,95*2</t>
  </si>
  <si>
    <t>"čela O1 + O2"1,70*1,50*2*2</t>
  </si>
  <si>
    <t>"boky O1 + O2"1,50*2,0*2*2</t>
  </si>
  <si>
    <t>Mezisoučet</t>
  </si>
  <si>
    <t>90,385*0,70</t>
  </si>
  <si>
    <t>95</t>
  </si>
  <si>
    <t>985112112</t>
  </si>
  <si>
    <t>Odsekání degradovaného betonu stěn tl přes 10 do 30 mm</t>
  </si>
  <si>
    <t>-1846120819</t>
  </si>
  <si>
    <t>Odsekání degradovaného betonu stěn, tloušťky přes 10 do 30 mm</t>
  </si>
  <si>
    <t>https://podminky.urs.cz/item/CS_URS_2024_01/985112112</t>
  </si>
  <si>
    <t>20% ploch</t>
  </si>
  <si>
    <t>90,385*0,2</t>
  </si>
  <si>
    <t>96</t>
  </si>
  <si>
    <t>985112113</t>
  </si>
  <si>
    <t>Odsekání degradovaného betonu stěn tl přes 30 do 50 mm</t>
  </si>
  <si>
    <t>-2143502985</t>
  </si>
  <si>
    <t>Odsekání degradovaného betonu stěn, tloušťky přes 30 do 50 mm</t>
  </si>
  <si>
    <t>https://podminky.urs.cz/item/CS_URS_2024_01/985112113</t>
  </si>
  <si>
    <t>10% ploch</t>
  </si>
  <si>
    <t>96,785*0,10</t>
  </si>
  <si>
    <t>97</t>
  </si>
  <si>
    <t>985112193</t>
  </si>
  <si>
    <t>Příplatek k odsekání degradovaného betonu za plochu do 10 m2 jednotlivě</t>
  </si>
  <si>
    <t>-199825317</t>
  </si>
  <si>
    <t>Odsekání degradovaného betonu Příplatek k cenám za plochu do 10 m2 jednotlivě</t>
  </si>
  <si>
    <t>https://podminky.urs.cz/item/CS_URS_2024_01/985112193</t>
  </si>
  <si>
    <t>Celek se se stává z dílčích ploch do 10 m</t>
  </si>
  <si>
    <t>90,385</t>
  </si>
  <si>
    <t>98</t>
  </si>
  <si>
    <t>985113131</t>
  </si>
  <si>
    <t>Pemrlování povrchu betonu rubu kleneb a podlah</t>
  </si>
  <si>
    <t>-661661886</t>
  </si>
  <si>
    <t>https://podminky.urs.cz/item/CS_URS_2024_01/985113131</t>
  </si>
  <si>
    <t>Uvažováno na 50% ploch</t>
  </si>
  <si>
    <t>0,5*90,385</t>
  </si>
  <si>
    <t>99</t>
  </si>
  <si>
    <t>985113192</t>
  </si>
  <si>
    <t>Příplatek k pemrlování za plochu do 10 m2 jednotlivě</t>
  </si>
  <si>
    <t>927293797</t>
  </si>
  <si>
    <t>Pemrlování povrchu betonu Příplatek k cenám za plochu do 10 m2 jednotlivě</t>
  </si>
  <si>
    <t>https://podminky.urs.cz/item/CS_URS_2024_01/985113192</t>
  </si>
  <si>
    <t>100</t>
  </si>
  <si>
    <t>985131111</t>
  </si>
  <si>
    <t>Očištění ploch stěn, rubu kleneb a podlah tlakovou vodou</t>
  </si>
  <si>
    <t>418776724</t>
  </si>
  <si>
    <t>https://podminky.urs.cz/item/CS_URS_2024_01/985131111</t>
  </si>
  <si>
    <t xml:space="preserve">"vodorovné plochy po odbouraných římsách O1 a O2"(2,60+1,40)*0,40*4 </t>
  </si>
  <si>
    <t>101</t>
  </si>
  <si>
    <t>985311112</t>
  </si>
  <si>
    <t>Reprofilace stěn cementovou sanační maltou tl přes 10 do 20 mm</t>
  </si>
  <si>
    <t>242389438</t>
  </si>
  <si>
    <t>Reprofilace betonu sanačními maltami na cementové bázi ručně stěn, tloušťky přes 10 do 20 mm</t>
  </si>
  <si>
    <t>https://podminky.urs.cz/item/CS_URS_2024_01/985311112</t>
  </si>
  <si>
    <t>Uvažováno na 75% ploch</t>
  </si>
  <si>
    <t>90,385*0,75</t>
  </si>
  <si>
    <t>102</t>
  </si>
  <si>
    <t>985311117</t>
  </si>
  <si>
    <t>Reprofilace stěn cementovou sanační maltou tl přes 60 do 70 mm</t>
  </si>
  <si>
    <t>563710147</t>
  </si>
  <si>
    <t>Reprofilace betonu sanačními maltami na cementové bázi ručně stěn, tloušťky přes 60 do 70 mm</t>
  </si>
  <si>
    <t>https://podminky.urs.cz/item/CS_URS_2024_01/985311117</t>
  </si>
  <si>
    <t>Uvažováno 25% ploch</t>
  </si>
  <si>
    <t>52,454*0,25</t>
  </si>
  <si>
    <t>103</t>
  </si>
  <si>
    <t>985312114</t>
  </si>
  <si>
    <t>Stěrka k vyrovnání betonových ploch stěn tl do 5 mm</t>
  </si>
  <si>
    <t>190371725</t>
  </si>
  <si>
    <t>Stěrka k vyrovnání ploch reprofilovaného betonu stěn, tloušťky do 5 mm</t>
  </si>
  <si>
    <t>https://podminky.urs.cz/item/CS_URS_2024_01/985312114</t>
  </si>
  <si>
    <t>100 % lícních ploch</t>
  </si>
  <si>
    <t>104</t>
  </si>
  <si>
    <t>985323111</t>
  </si>
  <si>
    <t>Spojovací můstek reprofilovaného betonu na cementové bázi tl 1 mm</t>
  </si>
  <si>
    <t>-1316526514</t>
  </si>
  <si>
    <t>Spojovací můstek reprofilovaného betonu na cementové bázi, tloušťky 1 mm</t>
  </si>
  <si>
    <t>https://podminky.urs.cz/item/CS_URS_2024_01/985323111</t>
  </si>
  <si>
    <t>105</t>
  </si>
  <si>
    <t>985323212</t>
  </si>
  <si>
    <t>Spojovací můstek reprofilovaného betonu na epoxidové bázi tl 2 mm</t>
  </si>
  <si>
    <t>-532844517</t>
  </si>
  <si>
    <t>Spojovací můstek reprofilovaného betonu na epoxidové bázi, tloušťky 2 mm</t>
  </si>
  <si>
    <t>https://podminky.urs.cz/item/CS_URS_2024_01/985323212</t>
  </si>
  <si>
    <t>úložný práh obou opěr</t>
  </si>
  <si>
    <t>2*6,1*1,1</t>
  </si>
  <si>
    <t>plochy po římsách</t>
  </si>
  <si>
    <t>(2,60+1,40)*0,40*4</t>
  </si>
  <si>
    <t>106</t>
  </si>
  <si>
    <t>985323912</t>
  </si>
  <si>
    <t>Příplatek k cenám spojovacího můstku za plochu do 10 m2 jednotlivě</t>
  </si>
  <si>
    <t>657090771</t>
  </si>
  <si>
    <t>Spojovací můstek reprofilovaného betonu Příplatek k cenám za plochu do 10 m2 jednotlivě</t>
  </si>
  <si>
    <t>https://podminky.urs.cz/item/CS_URS_2024_01/985323912</t>
  </si>
  <si>
    <t>76,965+19,820</t>
  </si>
  <si>
    <t>107</t>
  </si>
  <si>
    <t>985324111</t>
  </si>
  <si>
    <t>Impregnační nátěr betonu dvojnásobný S1 (OS-A)</t>
  </si>
  <si>
    <t>-164526897</t>
  </si>
  <si>
    <t>Ochranný nátěr betonu na bázi silanu impregnační dvojnásobný S1 (OS-A)</t>
  </si>
  <si>
    <t>https://podminky.urs.cz/item/CS_URS_2024_01/985324111</t>
  </si>
  <si>
    <t>Na vnějších lícních plochách a úložném prahu</t>
  </si>
  <si>
    <t>6,1*0,74*2</t>
  </si>
  <si>
    <t>2,1*6,1*2</t>
  </si>
  <si>
    <t>4*5,25</t>
  </si>
  <si>
    <t>108</t>
  </si>
  <si>
    <t>985324912</t>
  </si>
  <si>
    <t>Příplatek k cenám ochranných nátěrů betonu za plochu do 10 m2 jednotlivě</t>
  </si>
  <si>
    <t>-788286376</t>
  </si>
  <si>
    <t>Ochranný nátěr betonu Příplatek k cenám za plochu do 10 m2 jednotlivě</t>
  </si>
  <si>
    <t>https://podminky.urs.cz/item/CS_URS_2024_01/985324912</t>
  </si>
  <si>
    <t>Platí pro všechny plochy</t>
  </si>
  <si>
    <t>69,068</t>
  </si>
  <si>
    <t>109</t>
  </si>
  <si>
    <t>997006519</t>
  </si>
  <si>
    <t>Příplatek k vodorovnému přemístění suti na skládku ZKD 1 km přes 1 km</t>
  </si>
  <si>
    <t>-657804848</t>
  </si>
  <si>
    <t>Vodorovná doprava suti na skládku Příplatek k ceně -6512 za každý další i započatý 1 km</t>
  </si>
  <si>
    <t>https://podminky.urs.cz/item/CS_URS_2024_01/997006519</t>
  </si>
  <si>
    <t>Do 30 km</t>
  </si>
  <si>
    <t>30*42,840</t>
  </si>
  <si>
    <t>110</t>
  </si>
  <si>
    <t>1668708712</t>
  </si>
  <si>
    <t>111</t>
  </si>
  <si>
    <t>997013841</t>
  </si>
  <si>
    <t>Poplatek za uložení na skládce (skládkovné) odpadu po otryskávání bez obsahu nebezpečných látek kód odpadu 12 01 17</t>
  </si>
  <si>
    <t>-1979902623</t>
  </si>
  <si>
    <t>Poplatek za uložení stavebního odpadu na skládce (skládkovné) odpadního materiálu po otryskávání bez obsahu nebezpečných látek zatříděného do Katalogu odpadů pod kódem 12 01 17</t>
  </si>
  <si>
    <t>https://podminky.urs.cz/item/CS_URS_2024_01/997013841</t>
  </si>
  <si>
    <t>50% předpokládaného odpadu</t>
  </si>
  <si>
    <t>793,340*0,040*0,5</t>
  </si>
  <si>
    <t>112</t>
  </si>
  <si>
    <t>997013843</t>
  </si>
  <si>
    <t>Poplatek za uložení na skládce (skládkovné) odpadu po otryskávání s obsahem nebezpečných látek kód odpadu 12 01 16</t>
  </si>
  <si>
    <t>-1660784308</t>
  </si>
  <si>
    <t>Poplatek za uložení stavebního odpadu na skládce (skládkovné) odpadního materiálu po otryskávání s obsahem nebezpečných látek zatříděného do katalogu odpadů pod kódem 12 01 16</t>
  </si>
  <si>
    <t>https://podminky.urs.cz/item/CS_URS_2024_01/997013843</t>
  </si>
  <si>
    <t>793,340*0,040*0,50</t>
  </si>
  <si>
    <t>113</t>
  </si>
  <si>
    <t>-1919132633</t>
  </si>
  <si>
    <t>Beton říms</t>
  </si>
  <si>
    <t>2,58*2,4</t>
  </si>
  <si>
    <t>Odpad při očištění stěn</t>
  </si>
  <si>
    <t>(72,73*0,01+20,78*0,03+10,39*0,05)*2,4</t>
  </si>
  <si>
    <t>Odpad po tryskání</t>
  </si>
  <si>
    <t>804*0,040</t>
  </si>
  <si>
    <t>114</t>
  </si>
  <si>
    <t>990908916</t>
  </si>
  <si>
    <t>Odpad op tryskání</t>
  </si>
  <si>
    <t>115</t>
  </si>
  <si>
    <t>997211621</t>
  </si>
  <si>
    <t>Ekologická likvidace mostnic - drcení a odvoz do 20 km</t>
  </si>
  <si>
    <t>177009203</t>
  </si>
  <si>
    <t>Ekologická likvidace mostnic s drcením s odvozem drtě do 20 km</t>
  </si>
  <si>
    <t>https://podminky.urs.cz/item/CS_URS_2024_01/997211621</t>
  </si>
  <si>
    <t>Mostnice a pozednice</t>
  </si>
  <si>
    <t>42+2</t>
  </si>
  <si>
    <t>116</t>
  </si>
  <si>
    <t>711131821</t>
  </si>
  <si>
    <t>Odstranění izolace proti zemní vlhkosti svislé</t>
  </si>
  <si>
    <t>1498235866</t>
  </si>
  <si>
    <t>Odstranění izolace proti zemní vlhkosti na ploše svislé S</t>
  </si>
  <si>
    <t>https://podminky.urs.cz/item/CS_URS_2024_01/711131821</t>
  </si>
  <si>
    <t>předpoklad</t>
  </si>
  <si>
    <t>"rub opěry O 01"10,50</t>
  </si>
  <si>
    <t>"rub opěry O 02"10,50</t>
  </si>
  <si>
    <t>117</t>
  </si>
  <si>
    <t>711411001</t>
  </si>
  <si>
    <t>Provedení izolace proti tlakové vodě vodorovné za studena nátěrem penetračním</t>
  </si>
  <si>
    <t>-1333311474</t>
  </si>
  <si>
    <t>Provedení izolace proti povrchové a podpovrchové tlakové vodě natěradly a tmely za studena na ploše vodorovné V nátěrem penetračním</t>
  </si>
  <si>
    <t>https://podminky.urs.cz/item/CS_URS_2024_01/711411001</t>
  </si>
  <si>
    <t>přechodové zídky</t>
  </si>
  <si>
    <t>"rub"1,10*3,0*4</t>
  </si>
  <si>
    <t>spádový beton</t>
  </si>
  <si>
    <t>"O1"6,50*5,40</t>
  </si>
  <si>
    <t>"O2"6,50*5,40</t>
  </si>
  <si>
    <t>118</t>
  </si>
  <si>
    <t>711411002</t>
  </si>
  <si>
    <t>Provedení izolace proti tlakové vodě vodorovné za studena lakem asfaltovým</t>
  </si>
  <si>
    <t>-1770776558</t>
  </si>
  <si>
    <t>Provedení izolace proti povrchové a podpovrchové tlakové vodě natěradly a tmely za studena na ploše vodorovné V nátěrem lakem asfaltovým</t>
  </si>
  <si>
    <t>https://podminky.urs.cz/item/CS_URS_2024_01/711411002</t>
  </si>
  <si>
    <t>předpoklad 2 vrstvy</t>
  </si>
  <si>
    <t>"přechodové zídky"</t>
  </si>
  <si>
    <t>"rub"1,10*3,0*4*2</t>
  </si>
  <si>
    <t>119</t>
  </si>
  <si>
    <t>711412001</t>
  </si>
  <si>
    <t>Provedení izolace proti tlakové vodě svislé za studena nátěrem penetračním</t>
  </si>
  <si>
    <t>909238007</t>
  </si>
  <si>
    <t>Provedení izolace proti povrchové a podpovrchové tlakové vodě natěradly a tmely za studena na ploše svislé S nátěrem penetračním</t>
  </si>
  <si>
    <t>https://podminky.urs.cz/item/CS_URS_2024_01/711412001</t>
  </si>
  <si>
    <t>"rub"(1,80-0,15+1,44-0,15)/2*3,0*4</t>
  </si>
  <si>
    <t>"pohledové plochy - líc předpoklad 75% plochy rubu"(1,80-0,15+1,44-0,15)/2*3,0*4*0,75</t>
  </si>
  <si>
    <t>"opěry rub říms O1 + O2"(0,20+0,50)*(2,07+1,40)*2*2</t>
  </si>
  <si>
    <t>120</t>
  </si>
  <si>
    <t>711412002</t>
  </si>
  <si>
    <t>Provedení izolace proti tlakové vodě svislé za studena lakem asfaltovým</t>
  </si>
  <si>
    <t>1454981266</t>
  </si>
  <si>
    <t>Provedení izolace proti povrchové a podpovrchové tlakové vodě natěradly a tmely za studena na ploše svislé S nátěrem lakem asfaltovým</t>
  </si>
  <si>
    <t>https://podminky.urs.cz/item/CS_URS_2024_01/711412002</t>
  </si>
  <si>
    <t>"rub - předpoklad 50% plochy"(1,80-0,15+1,44-0,15)/2*3,0*4*0,50</t>
  </si>
  <si>
    <t>"pohledové plochy předpoklad 75% rubu"(1,80-0,15+1,44-0,15)/2*3,0*4*0,75</t>
  </si>
  <si>
    <t>121</t>
  </si>
  <si>
    <t>2090921515</t>
  </si>
  <si>
    <t>Poznámka k položce:_x000D_
Spotřeba 0,35 kg/m2</t>
  </si>
  <si>
    <t>(83,4000+40,583)*0,00035</t>
  </si>
  <si>
    <t>122</t>
  </si>
  <si>
    <t>-391973116</t>
  </si>
  <si>
    <t>Poznámka k položce:_x000D_
spotřeba 0,41 kg / m2</t>
  </si>
  <si>
    <t>(26,400+22,050)*0,00041</t>
  </si>
  <si>
    <t>123</t>
  </si>
  <si>
    <t>711431101</t>
  </si>
  <si>
    <t>Provedení izolace proti tlakové vodě vodorovné pásy na sucho AIP nebo tkaninou</t>
  </si>
  <si>
    <t>832443625</t>
  </si>
  <si>
    <t>Provedení izolace proti povrchové a podpovrchové tlakové vodě pásy na sucho AIP nebo tkaniny na ploše vodorovné V</t>
  </si>
  <si>
    <t>https://podminky.urs.cz/item/CS_URS_2024_01/711431101</t>
  </si>
  <si>
    <t>124</t>
  </si>
  <si>
    <t>711432101</t>
  </si>
  <si>
    <t>Provedení izolace proti tlakové vodě svislé na sucho pásem AIP nebo tkaninou</t>
  </si>
  <si>
    <t>-1463711055</t>
  </si>
  <si>
    <t>Provedení izolace proti povrchové a podpovrchové tlakové vodě pásy na sucho AIP nebo tkaniny na ploše svislé S</t>
  </si>
  <si>
    <t>https://podminky.urs.cz/item/CS_URS_2024_01/711432101</t>
  </si>
  <si>
    <t>opěry</t>
  </si>
  <si>
    <t>"rub říms"(0,20+0,50)*(2,07+1,40)*2*2</t>
  </si>
  <si>
    <t>125</t>
  </si>
  <si>
    <t>62836109 - R</t>
  </si>
  <si>
    <t>SVI - izolační pás asfaltový, modifikovaný s integrovanou měkkou ochranou, schválený pro použití u SŽ</t>
  </si>
  <si>
    <t>-535181299</t>
  </si>
  <si>
    <t>SVI - izolační pás asfaltový, modifikovaný,  schválený pro použití u SŽ</t>
  </si>
  <si>
    <t>(70,200+9,716)*1,10</t>
  </si>
  <si>
    <t>126</t>
  </si>
  <si>
    <t>711491172</t>
  </si>
  <si>
    <t>Provedení doplňků izolace proti vodě na vodorovné ploše z textilií vrstva ochranná</t>
  </si>
  <si>
    <t>-968643452</t>
  </si>
  <si>
    <t>Provedení doplňků izolace proti vodě textilií na ploše vodorovné V vrstva ochranná</t>
  </si>
  <si>
    <t>https://podminky.urs.cz/item/CS_URS_2024_01/711491172</t>
  </si>
  <si>
    <t>127</t>
  </si>
  <si>
    <t>711491177</t>
  </si>
  <si>
    <t>Připevnění doplňků izolace proti vodě nerezovou lištou</t>
  </si>
  <si>
    <t>-947515140</t>
  </si>
  <si>
    <t>Provedení doplňků izolace proti vodě textilií připevnění izolace nerezovou lištou</t>
  </si>
  <si>
    <t>https://podminky.urs.cz/item/CS_URS_2024_01/711491177</t>
  </si>
  <si>
    <t>31,680</t>
  </si>
  <si>
    <t>128</t>
  </si>
  <si>
    <t>711491272</t>
  </si>
  <si>
    <t>Provedení doplňků izolace proti vodě na ploše svislé z textilií vrstva ochranná</t>
  </si>
  <si>
    <t>518982842</t>
  </si>
  <si>
    <t>Provedení doplňků izolace proti vodě textilií na ploše svislé S vrstva ochranná</t>
  </si>
  <si>
    <t>https://podminky.urs.cz/item/CS_URS_2024_01/711491272</t>
  </si>
  <si>
    <t>129</t>
  </si>
  <si>
    <t>31141010 - R</t>
  </si>
  <si>
    <t>vrut nerezový se šestihrannou hlavou 8 x 60 mm, včetně hmoždinky</t>
  </si>
  <si>
    <t>1778587442</t>
  </si>
  <si>
    <t>vzdálenost kotvících prvků maz. 300 mm</t>
  </si>
  <si>
    <t>"rub opěr O1 a O2, (9,84/0,3)=32,8,"(33,0+1,0)*2</t>
  </si>
  <si>
    <t>"opěrné zdi "((6,0/0,30)+1,0)*4</t>
  </si>
  <si>
    <t>130</t>
  </si>
  <si>
    <t>13756650 - R</t>
  </si>
  <si>
    <t>pásnice nerezová 4/40, - (kotvení izolace), jakost W. - Nr.1.4301</t>
  </si>
  <si>
    <t>-1421823236</t>
  </si>
  <si>
    <t>koeficient prořezu 1,05 ( hmotnost 1,26 kg/m )</t>
  </si>
  <si>
    <t>"rub opěr O1 a O2"((2,07+1,40+0,20)*2+2,50)*2</t>
  </si>
  <si>
    <t xml:space="preserve">"opěrné zdi"3,0*4 </t>
  </si>
  <si>
    <t>131</t>
  </si>
  <si>
    <t>69311086</t>
  </si>
  <si>
    <t>geotextilie netkaná separační, ochranná, filtrační, drenážní PP 1000g/m2</t>
  </si>
  <si>
    <t>994500758</t>
  </si>
  <si>
    <t>"svislá SV - římsyI"9,716*1,10</t>
  </si>
  <si>
    <t>"vodorovná SV - spádový beton"70,200*1,10</t>
  </si>
  <si>
    <t>132</t>
  </si>
  <si>
    <t>-1129199200</t>
  </si>
  <si>
    <t>133</t>
  </si>
  <si>
    <t>-241217784</t>
  </si>
  <si>
    <t>sweeping ( nové zábradlí včetně konzol )</t>
  </si>
  <si>
    <t>27,50</t>
  </si>
  <si>
    <t>134</t>
  </si>
  <si>
    <t>789223121</t>
  </si>
  <si>
    <t>Provedení otryskání ocelových konstrukcí třídy III stupeň zarezavění B stupeň přípravy Sa 3</t>
  </si>
  <si>
    <t>-1169003425</t>
  </si>
  <si>
    <t>Provedení otryskání povrchů ocelových konstrukcí suché abrazivní tryskání třídy III stupeň zrezivění B, stupeň přípravy Sa 3</t>
  </si>
  <si>
    <t>https://podminky.urs.cz/item/CS_URS_2024_01/789223121</t>
  </si>
  <si>
    <t>zábradlí včetně konzol kabel. žlabů</t>
  </si>
  <si>
    <t>135</t>
  </si>
  <si>
    <t>789223122</t>
  </si>
  <si>
    <t>Provedení otryskání ocelových konstrukcí třídy III stupeň zarezavění B stupeň přípravy Sa 2 1/2</t>
  </si>
  <si>
    <t>-1708710871</t>
  </si>
  <si>
    <t>Provedení otryskání povrchů ocelových konstrukcí suché abrazivní tryskání třídy III stupeň zrezivění B, stupeň přípravy Sa 2½</t>
  </si>
  <si>
    <t>https://podminky.urs.cz/item/CS_URS_2024_01/789223122</t>
  </si>
  <si>
    <t>ONS 14</t>
  </si>
  <si>
    <t>765,84-27,50</t>
  </si>
  <si>
    <t>136</t>
  </si>
  <si>
    <t>-1169146444</t>
  </si>
  <si>
    <t>137</t>
  </si>
  <si>
    <t>-110684935</t>
  </si>
  <si>
    <t>(765,84-27,50)*2</t>
  </si>
  <si>
    <t>138</t>
  </si>
  <si>
    <t>525413368</t>
  </si>
  <si>
    <t>139</t>
  </si>
  <si>
    <t>955171099</t>
  </si>
  <si>
    <t>27,50*0,40</t>
  </si>
  <si>
    <t>ONS 14 z celkové plochy předpoklad 40%</t>
  </si>
  <si>
    <t>(765,84-27,50)*0,40</t>
  </si>
  <si>
    <t>140</t>
  </si>
  <si>
    <t>385947011</t>
  </si>
  <si>
    <t>"abrazivo pro Sa2 předpoklad 15 kg/m2"27,50*0,015</t>
  </si>
  <si>
    <t>"abrazivo pro Sa2 1/2 předpoklad 40 kg/m2"738,340*0,040</t>
  </si>
  <si>
    <t>"abrazivo pro Sa3 předpopklad 40 kg/m2"27,50*0,040</t>
  </si>
  <si>
    <t>141</t>
  </si>
  <si>
    <t>24613582 - R</t>
  </si>
  <si>
    <t>materiál pro provedení nátěrového systému ONS - 14 ( hmota nátěrová tl. 280 μm )</t>
  </si>
  <si>
    <t>283674607</t>
  </si>
  <si>
    <t>předpokládaná spotřeba 0,35 kg/m2</t>
  </si>
  <si>
    <t>738,340*4*0,35</t>
  </si>
  <si>
    <t>142</t>
  </si>
  <si>
    <t>24613582 - R.3</t>
  </si>
  <si>
    <t>materiál pro provedení ochranného nátěrového systému ONS - 02 ( hmota nátěrová tl. 200 μm )</t>
  </si>
  <si>
    <t>-840981191</t>
  </si>
  <si>
    <t>27,50*0,35</t>
  </si>
  <si>
    <t>143</t>
  </si>
  <si>
    <t>789421333</t>
  </si>
  <si>
    <t>Provedení žárového stříkání ocelových konstrukcí třídy III ZnAl 100 μm</t>
  </si>
  <si>
    <t>1993464805</t>
  </si>
  <si>
    <t>Provedení žárového stříkání ocelových konstrukcí slitinou zinacor, tloušťky 100 μm, třídy III (1,074 kg ZnAl/m2)</t>
  </si>
  <si>
    <t>https://podminky.urs.cz/item/CS_URS_2024_01/789421333</t>
  </si>
  <si>
    <t>zábradlí včetně konzol kabel. žlabů ( píloha 2.08 )</t>
  </si>
  <si>
    <t>27,5</t>
  </si>
  <si>
    <t>15625102</t>
  </si>
  <si>
    <t>drát metalizační ZnAl D 3mm</t>
  </si>
  <si>
    <t>1050170300</t>
  </si>
  <si>
    <t>27,5*1,074 'Přepočtené koeficientem množství</t>
  </si>
  <si>
    <t>145</t>
  </si>
  <si>
    <t>-643818947</t>
  </si>
  <si>
    <t>Práce a dodávky M</t>
  </si>
  <si>
    <t>146</t>
  </si>
  <si>
    <t>460161231</t>
  </si>
  <si>
    <t>Hloubení kabelových rýh ručně š 50 cm hl 40 cm v hornině tř I skupiny 1 a 2</t>
  </si>
  <si>
    <t>1758186621</t>
  </si>
  <si>
    <t>Hloubení zapažených i nezapažených kabelových rýh ručně včetně urovnání dna s přemístěním výkopku do vzdálenosti 3 m od okraje jámy nebo s naložením na dopravní prostředek šířky 50 cm hloubky 40 cm v hornině třídy těžitelnosti I skupiny 1 a 2</t>
  </si>
  <si>
    <t>https://podminky.urs.cz/item/CS_URS_2024_01/460161231</t>
  </si>
  <si>
    <t>rýhy pro koncové prahy dlažby</t>
  </si>
  <si>
    <t>(8,30+8,10+5,30)+2*1,0</t>
  </si>
  <si>
    <t>SO 03.2 - Most v km 110,644 - železniční svršek ( dle PD SO 01 )</t>
  </si>
  <si>
    <t>5905025010</t>
  </si>
  <si>
    <t>Doplnění stezky štěrkodrtí ojediněle ručně</t>
  </si>
  <si>
    <t>-473962064</t>
  </si>
  <si>
    <t>Doplnění stezky štěrkodrtí ojediněle ručně Poznámka: 1. V cenách jsou započteny náklady na doplnění kameniva včetně rozprostření ojediněle ručně z vozíku nebo souvisle mechanizací z vozíků nebo železničních vozů. 2. V cenách nejsou obsaženy náklady na dodávku kameniva.</t>
  </si>
  <si>
    <t>nová stezka oboustranně</t>
  </si>
  <si>
    <t>(31,44*0,05*0,70)*2</t>
  </si>
  <si>
    <t>doplnění stazky ( km 110,570-110,627 )</t>
  </si>
  <si>
    <t>(57,0*0,05*0,7)*2</t>
  </si>
  <si>
    <t>1295445381</t>
  </si>
  <si>
    <t>kamenivo na stezky</t>
  </si>
  <si>
    <t>6,191*1,60</t>
  </si>
  <si>
    <t>1581105473</t>
  </si>
  <si>
    <t>ŠL otevřené, předpoklad š=2*1,9m,tl.=0,35m, ( dřevěné pražce )</t>
  </si>
  <si>
    <t>2,047*(10,54+11,50+9,40)</t>
  </si>
  <si>
    <t>724692978</t>
  </si>
  <si>
    <t>ŠL otevřené, pražce dřevěné, š=1,7m,tl.0,35m</t>
  </si>
  <si>
    <t>"směr Krnov"1,847*(10,54-5,00)</t>
  </si>
  <si>
    <t>"směr Opava"1,847*(11,50-5,00)</t>
  </si>
  <si>
    <t>ŠL otevřené, B91 S/2</t>
  </si>
  <si>
    <t>1,908*9,40</t>
  </si>
  <si>
    <t>ŠL uzavřené, dřevěné pražce š=2*2,0,tl.0,60m</t>
  </si>
  <si>
    <t>2,234*5,00*2</t>
  </si>
  <si>
    <t>((5,24-2*2,0)*5,0*0,60)*2</t>
  </si>
  <si>
    <t>5,24*5,0*0,20/2</t>
  </si>
  <si>
    <t>-404557076</t>
  </si>
  <si>
    <t>nové štěrkové lože</t>
  </si>
  <si>
    <t>72,573*1,70</t>
  </si>
  <si>
    <t>5905100010</t>
  </si>
  <si>
    <t>Úprava kolejového lože souvisle strojně v koleji lože otevřené</t>
  </si>
  <si>
    <t>1668412881</t>
  </si>
  <si>
    <t>Úprava kolejového lože souvisle strojně v koleji lože otevřené Poznámka: 1. V cenách jsou započteny náklady na úpravu KL koleje a výhybek kontinuálně strojně pluhem, u výhybek ruční dokončení úpravy. 2. V cenách nejsou obsaženy náklady na doplnění a dodávku kameniva.</t>
  </si>
  <si>
    <t>reprofilace stávajícího štěrkového lože</t>
  </si>
  <si>
    <t>79,7*0,001</t>
  </si>
  <si>
    <t>5906130035</t>
  </si>
  <si>
    <t>Montáž kolejového roštu v ose koleje pražce dřevěné nevystrojené, tvar S49, 49E1</t>
  </si>
  <si>
    <t>-1182628747</t>
  </si>
  <si>
    <t>Montáž kolejového roštu v ose koleje pražce dřevěné nevystrojené, tvar S49, 49E1 Poznámka: 1. V cenách jsou započteny náklady na manipulaci a montáž KR, u pražců dřevěných nevystrojených i na vrtání pražců. 2. V cenách nejsou obsaženy náklady na dodávku materiálu.</t>
  </si>
  <si>
    <t>(10,54+21,36+11,5)*0,001</t>
  </si>
  <si>
    <t>-421193427</t>
  </si>
  <si>
    <t>9,4*0,001</t>
  </si>
  <si>
    <t>5906140035</t>
  </si>
  <si>
    <t>Demontáž kolejového roštu koleje v ose koleje pražce dřevěné, tvar S49, T, 49E1</t>
  </si>
  <si>
    <t>1684618847</t>
  </si>
  <si>
    <t>Demontáž kolejového roštu koleje v ose koleje pražce dřevěné, tvar S49, T, 49E1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</si>
  <si>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(10,54+21,36+11,50)*0,001</t>
  </si>
  <si>
    <t>2104367690</t>
  </si>
  <si>
    <t>-845509948</t>
  </si>
  <si>
    <t>řezání kolejnic S49 pilou (začátek a konec opravy koleje)</t>
  </si>
  <si>
    <t>2*2</t>
  </si>
  <si>
    <t>5907050120</t>
  </si>
  <si>
    <t>Dělení kolejnic kyslíkem, soustavy S49 nebo T</t>
  </si>
  <si>
    <t>-1476628825</t>
  </si>
  <si>
    <t>Dělení kolejnic kyslíkem, soustavy S49 nebo T Poznámka: 1. V cenách jsou započteny náklady na manipulaci, podložení, označení a provedení řezu kolejnice.</t>
  </si>
  <si>
    <t>řezání kolejnic S49 plamenem (krácení kolejnic na délku cca 20 m)</t>
  </si>
  <si>
    <t>1290628132</t>
  </si>
  <si>
    <t>3 podbití dřevěné pražce</t>
  </si>
  <si>
    <t>(10,54+11,50)/1000</t>
  </si>
  <si>
    <t>3 podbití betonové pražce</t>
  </si>
  <si>
    <t>(110,627-110,570)</t>
  </si>
  <si>
    <t>9,40/1000</t>
  </si>
  <si>
    <t>5909032010</t>
  </si>
  <si>
    <t>Přesná úprava GPK koleje směrové a výškové uspořádání pražce dřevěné nebo ocelové</t>
  </si>
  <si>
    <t>258346507</t>
  </si>
  <si>
    <t>Přesná úprava GPK koleje směrové a výškové uspořádání pražce dřevěné nebo ocelové Poznámka: 1. V cenách jsou započteny náklady na úpravu směrového a výškového uspořádání strojní linkou ASP do projektované polohy s následným přesným kontrolním zaměřením prostorové polohy po ukončení prací (včetně případných technologických měření prostorové polohy koleje v průběhu prací),úpravu KL pluhem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</si>
  <si>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1. a 2 podbití dřevěné pražce</t>
  </si>
  <si>
    <t>(10,54+11,50)/1000*2</t>
  </si>
  <si>
    <t>-1115952978</t>
  </si>
  <si>
    <t>Poznámka k položce:_x000D_
dvojnásobné podbití</t>
  </si>
  <si>
    <t>1. a 2 podbití betonové pražce</t>
  </si>
  <si>
    <t>(110,627-110,570)*2</t>
  </si>
  <si>
    <t>9,40/1000*2</t>
  </si>
  <si>
    <t>-590665348</t>
  </si>
  <si>
    <t>5956140030</t>
  </si>
  <si>
    <t>Pražec betonový příčný vystrojený včetně kompletů pro pružné bezpodkladnicové upevnění, dl. 2,6 m, upevnění W14, pro kolejnici 49E1 v úklonu 1:40</t>
  </si>
  <si>
    <t>786022219</t>
  </si>
  <si>
    <t>nové pražce betonové B91S/2 vystrojené</t>
  </si>
  <si>
    <t>5956101000</t>
  </si>
  <si>
    <t>Pražec dřevěný příčný nevystrojený dub skupina 1 2600x260x160 mm</t>
  </si>
  <si>
    <t>1433932873</t>
  </si>
  <si>
    <t>15+18</t>
  </si>
  <si>
    <t>5957110030</t>
  </si>
  <si>
    <t>Kolejnice tv. 49 E 1, třídy R260</t>
  </si>
  <si>
    <t>-875115148</t>
  </si>
  <si>
    <t>2*52,8</t>
  </si>
  <si>
    <t>250530429</t>
  </si>
  <si>
    <t>2*(42+2)</t>
  </si>
  <si>
    <t>2*(15+18)</t>
  </si>
  <si>
    <t>5958158070</t>
  </si>
  <si>
    <t>Podložka polyetylenová pod podkladnici 380/160/2 (S4, R4)</t>
  </si>
  <si>
    <t>1272820007</t>
  </si>
  <si>
    <t>5958158080 - R</t>
  </si>
  <si>
    <t>Podložka z penefolu pod podkladnici 390/210/5 (žebrová podkl. R4M, S4M)</t>
  </si>
  <si>
    <t>1398708770</t>
  </si>
  <si>
    <t>Podložka z penefolu pod podkladnici 390/210/5 (žebrová podkl. R4M, S4M;)</t>
  </si>
  <si>
    <t>podložky pod podkladnice S4M</t>
  </si>
  <si>
    <t>5958140010</t>
  </si>
  <si>
    <t>Podkladnice žebrová tv. S4M pro mostnice</t>
  </si>
  <si>
    <t>174765875</t>
  </si>
  <si>
    <t>5958140000</t>
  </si>
  <si>
    <t>Podkladnice žebrová tv. S4 klínová</t>
  </si>
  <si>
    <t>-1708517779</t>
  </si>
  <si>
    <t>podkladnice na dřevěné pražce</t>
  </si>
  <si>
    <t>5958128005</t>
  </si>
  <si>
    <t>Komplety Skl 24 (šroub RS 0, matice M 22, podložka Uls 6)</t>
  </si>
  <si>
    <t>-1777894454</t>
  </si>
  <si>
    <t>2*2*(15+18)</t>
  </si>
  <si>
    <t>2*2*(42+2)</t>
  </si>
  <si>
    <t>5958134020</t>
  </si>
  <si>
    <t>Součásti upevňovací svěrka Skl 24</t>
  </si>
  <si>
    <t>397764009</t>
  </si>
  <si>
    <t>5958134075</t>
  </si>
  <si>
    <t>Součásti upevňovací vrtule R1(145)</t>
  </si>
  <si>
    <t>117652480</t>
  </si>
  <si>
    <t>2*4*(42+2)</t>
  </si>
  <si>
    <t>2*4*(15+18)</t>
  </si>
  <si>
    <t>-854719909</t>
  </si>
  <si>
    <t>-860433010</t>
  </si>
  <si>
    <t>směr Krnov pro zřízení BK</t>
  </si>
  <si>
    <t>50,0*2</t>
  </si>
  <si>
    <t>1991245644</t>
  </si>
  <si>
    <t>5915007020</t>
  </si>
  <si>
    <t>Zásyp jam nebo rýh sypaninou na železničním spodku se zhutněním</t>
  </si>
  <si>
    <t>-1287814129</t>
  </si>
  <si>
    <t>Zásyp jam nebo rýh sypaninou na železničním spodku se zhutněním Poznámka: 1. Ceny zásypu jam a rýh se zhutněním jsou určeny pro jakoukoliv míru zhutnění.</t>
  </si>
  <si>
    <t>5915030010-R</t>
  </si>
  <si>
    <t>Bourání drobných staveb železničního spodku</t>
  </si>
  <si>
    <t>1967047112</t>
  </si>
  <si>
    <t>Bourání drobných staveb železničního spodku. Poznámka: 1. V cenách jsou započteny náklady na vybourání zdiva, uložení na terén, naložení na dopravní prostředek a uložení na skládce. 2. V cenách nejsou obsaženy náklady na dopravu a skládkovné.</t>
  </si>
  <si>
    <t>demolice betonového základu v km 110,672 vlevo koleje</t>
  </si>
  <si>
    <t>9901000100</t>
  </si>
  <si>
    <t>Doprava materiálu mechanizací o nosnosti do 3,5 t elektrosoučástek, montážního materiálu, kameniva, písku, dlažebních kostek, suti, atd. do 10 km</t>
  </si>
  <si>
    <t>-1863995376</t>
  </si>
  <si>
    <t>Doprava materiálu mechanizací o nosnosti do 3,5 t elektrosoučástek, montážního materiálu, kameniva, písku, dlažebních kostek, suti, atd. do 10 km Poznámka: 1. Ceny jsou určeny pro dopravu silničními i kolejovými vozidly. 2. V cenách dopravy jsou započteny náklady na přepravu materiálu na místo určení včetně složení a poplatku za použití dopravní cesty.</t>
  </si>
  <si>
    <t>svrškový materiál ( podkladnice, svěrky, vrtule atd ) + ( podložky pod patu kolejnice,podl. pod podkladnice atd ) celkem 2,542 t</t>
  </si>
  <si>
    <t>9901009200</t>
  </si>
  <si>
    <t>Doprava materiálu mechanizací o nosnosti do 3,5 t elektrosoučástek, montážního materiálu, kameniva, písku, dlažebních kostek, suti, atd. příplatek za každých dalších 10 km</t>
  </si>
  <si>
    <t>409684203</t>
  </si>
  <si>
    <t>Doprava materiálu mechanizací o nosnosti do 3,5 t elektrosoučástek, montážního materiálu, kameniva, písku, dlažebních kostek, suti, atd.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</si>
  <si>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příplatek 90 km</t>
  </si>
  <si>
    <t>-1605887939</t>
  </si>
  <si>
    <t>Kolejové lože - staré</t>
  </si>
  <si>
    <t>64,358*2,0</t>
  </si>
  <si>
    <t>Kolejové lože - nové</t>
  </si>
  <si>
    <t>kamenivo pro stezky</t>
  </si>
  <si>
    <t>zásypy - nové</t>
  </si>
  <si>
    <t>3,0*2,0</t>
  </si>
  <si>
    <t>beton z demolic</t>
  </si>
  <si>
    <t>4,0*2,45</t>
  </si>
  <si>
    <t>-1348756646</t>
  </si>
  <si>
    <t xml:space="preserve">příplatek ZKD 30 km </t>
  </si>
  <si>
    <t>72,573*1,70*3</t>
  </si>
  <si>
    <t>6,191*1,60*3</t>
  </si>
  <si>
    <t>3,0*2,0*3</t>
  </si>
  <si>
    <t>64,358*2,0*2</t>
  </si>
  <si>
    <t>4,0*2,45*2</t>
  </si>
  <si>
    <t>-2029636659</t>
  </si>
  <si>
    <t xml:space="preserve">Kolejnice - staré </t>
  </si>
  <si>
    <t>5,216</t>
  </si>
  <si>
    <t>Kolejnice - nové</t>
  </si>
  <si>
    <t>dřevěné pražce - staré</t>
  </si>
  <si>
    <t>3,399</t>
  </si>
  <si>
    <t>dřevěné pražce - nové</t>
  </si>
  <si>
    <t>betonové pražce - staré</t>
  </si>
  <si>
    <t>5,232</t>
  </si>
  <si>
    <t>betonové pražce - nové</t>
  </si>
  <si>
    <t>1831585728</t>
  </si>
  <si>
    <t>27,694*3</t>
  </si>
  <si>
    <t>9903200100</t>
  </si>
  <si>
    <t>Přeprava mechanizace na místo prováděných prací o hmotnosti přes 12 t přes 50 do 100 km</t>
  </si>
  <si>
    <t>123306963</t>
  </si>
  <si>
    <t>Přeprava mechanizace na místo prováděných prací o hmotnosti přes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</si>
  <si>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PUŠl a ASP</t>
  </si>
  <si>
    <t>1+1</t>
  </si>
  <si>
    <t>ASP 3. podbití</t>
  </si>
  <si>
    <t>ASP</t>
  </si>
  <si>
    <t>-1079937047</t>
  </si>
  <si>
    <t>9909000300</t>
  </si>
  <si>
    <t>Poplatek za likvidaci dřevěných kolejnicových podpor</t>
  </si>
  <si>
    <t>1280892675</t>
  </si>
  <si>
    <t>Poplatek za likvidaci dřevěných kolejnicových podpor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</si>
  <si>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dřevěné pražce užité</t>
  </si>
  <si>
    <t>-1402106650</t>
  </si>
  <si>
    <t>(34+17)*0,001</t>
  </si>
  <si>
    <t>9909000500</t>
  </si>
  <si>
    <t>Poplatek uložení odpadu betonových prefabrikátů</t>
  </si>
  <si>
    <t>42148752</t>
  </si>
  <si>
    <t>Poplatek uložení odpadu betonových prefabrikátů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</si>
  <si>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997013601 - R</t>
  </si>
  <si>
    <t>561535613</t>
  </si>
  <si>
    <t>betonový základ</t>
  </si>
  <si>
    <t>4*2,45</t>
  </si>
  <si>
    <t>SO 03.3 - Most v km 110,644 - ochrana a úprava drážních sdělovacích kabelů ( dle PD SO 03.1 )</t>
  </si>
  <si>
    <t>119001421 -  R</t>
  </si>
  <si>
    <t>Dočasné zajištění kabelů a kabelových tratí ze 3 volně ložených kabelů</t>
  </si>
  <si>
    <t>-1058591991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</si>
  <si>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</si>
  <si>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30,0+26,0+40,0</t>
  </si>
  <si>
    <t>132212132 - R</t>
  </si>
  <si>
    <t>Hloubení nezapažených rýh šířky do 800 mm v nesoudržných horninách třídy těžitelnosti I skupiny 3 ručně</t>
  </si>
  <si>
    <t>-38625533</t>
  </si>
  <si>
    <t>Hloubení nezapažených rýh šířky do 800 mm ručně s urovnáním dna do předepsaného profilu a spádu v hornině třídy těžitelnosti I skupiny 3 nesoudržných</t>
  </si>
  <si>
    <t>rýha š = 0,60m, hl = 1,0m.</t>
  </si>
  <si>
    <t>"směr Opava"30,0*0,60*1,0</t>
  </si>
  <si>
    <t>"směr Krnov"40,0*0,60*1,0</t>
  </si>
  <si>
    <t>171111104 - R</t>
  </si>
  <si>
    <t>Uložení sypaniny z hornin nesoudržných sypkých do násypů zhutněných ručně</t>
  </si>
  <si>
    <t>-2061734503</t>
  </si>
  <si>
    <t>Uložení sypanin do násypů ručně s rozprostřením sypaniny ve vrstvách a s hrubým urovnáním zhutněných z hornin nesoudržných sypkých</t>
  </si>
  <si>
    <t>42,000-37,800</t>
  </si>
  <si>
    <t>174111101 - R</t>
  </si>
  <si>
    <t>Zásyp jam, šachet rýh nebo kolem objektů sypaninou se zhutněním ručně</t>
  </si>
  <si>
    <t>-794568564</t>
  </si>
  <si>
    <t>Zásyp sypaninou z jakékoliv horniny ručně s uložením výkopku ve vrstvách se zhutněním jam, šachet, rýh nebo kolem objektů v těchto vykopávkách</t>
  </si>
  <si>
    <t>42,0-(30,0+40,0)*0,60*0,1</t>
  </si>
  <si>
    <t>181912112 - R</t>
  </si>
  <si>
    <t>Úprava pláně v hornině třídy těžitelnosti I skupiny 3 se zhutněním ručně</t>
  </si>
  <si>
    <t>778801637</t>
  </si>
  <si>
    <t>Úprava pláně vyrovnáním výškových rozdílů ručně v hornině třídy těžitelnosti I skupiny 3 se zhutněním</t>
  </si>
  <si>
    <t>(30,0+40,0)*0,60</t>
  </si>
  <si>
    <t>34571098 - R</t>
  </si>
  <si>
    <t>-449462838</t>
  </si>
  <si>
    <t>"směr Opava"30,0</t>
  </si>
  <si>
    <t>"směr Krnov"40,0</t>
  </si>
  <si>
    <t>"kabelový žlab na mostě"26,0</t>
  </si>
  <si>
    <t>460661113 - R</t>
  </si>
  <si>
    <t>Kabelové lože z písku pro kabely nn bez zakrytí š lože přes 50 do 65 cm</t>
  </si>
  <si>
    <t>-2094473682</t>
  </si>
  <si>
    <t>Kabelové lože z písku včetně podsypu, zhutnění a urovnání povrchu pro kabely nn bez zakrytí, šířky přes 50 do 65 cm</t>
  </si>
  <si>
    <t>7593505150</t>
  </si>
  <si>
    <t>Pokládka výstražné fólie do výkopu</t>
  </si>
  <si>
    <t>-520956498</t>
  </si>
  <si>
    <t>7593505200</t>
  </si>
  <si>
    <t>Uložení HDPE trubky pro optický kabel do kabelového žlabu</t>
  </si>
  <si>
    <t>877017293</t>
  </si>
  <si>
    <t>kabelový žlab na mostě</t>
  </si>
  <si>
    <t>(5,0+26,0+5,0)*1,0</t>
  </si>
  <si>
    <t>7593505202</t>
  </si>
  <si>
    <t>Uložení HDPE trubky pro optický kabel do výkopu bez zřízení lože a bez krytí</t>
  </si>
  <si>
    <t>372796708</t>
  </si>
  <si>
    <t>7593500600</t>
  </si>
  <si>
    <t>Trasy kabelového vedení Kabelové krycí desky a pásy Fólie výstražná modrá š. 34cm (HM0673909991034)</t>
  </si>
  <si>
    <t>881689551</t>
  </si>
  <si>
    <t>SO 03.4 - Most v km 110,644 - ochrana a úprava mimodrážních sdělovacích kabelů ( dle PD SO 03.2 )</t>
  </si>
  <si>
    <t xml:space="preserve">    22-M - Montáže technologických zařízení pro dopravní stavby</t>
  </si>
  <si>
    <t>7492104620</t>
  </si>
  <si>
    <t>Spojovací vedení, podpěrné izolátory Spojky, ukončení pasu, ostatní Spojka HDPE 05040 pr.40</t>
  </si>
  <si>
    <t>-1849458203</t>
  </si>
  <si>
    <t>119001422 - R</t>
  </si>
  <si>
    <t>1933077073</t>
  </si>
  <si>
    <t>-1734909272</t>
  </si>
  <si>
    <t>rýha š = 0,40m, hl = 1,0m.</t>
  </si>
  <si>
    <t>"směr Opava"30,0*0,40*1,0</t>
  </si>
  <si>
    <t>"směr Krnov"40,0*0,40*1,0</t>
  </si>
  <si>
    <t>-147922897</t>
  </si>
  <si>
    <t>28,000-25,200</t>
  </si>
  <si>
    <t>-1126918472</t>
  </si>
  <si>
    <t>28,0-(30,0+40,0)*0,40*0,1</t>
  </si>
  <si>
    <t>327295863</t>
  </si>
  <si>
    <t>(30,0+40,0)*0,40</t>
  </si>
  <si>
    <t>177271201</t>
  </si>
  <si>
    <t>22-M</t>
  </si>
  <si>
    <t>Montáže technologických zařízení pro dopravní stavby</t>
  </si>
  <si>
    <t>220182031 - R</t>
  </si>
  <si>
    <t>Zatažení optického kabelu do ochranné HDPE trubky</t>
  </si>
  <si>
    <t>244785186</t>
  </si>
  <si>
    <t>460661112 - R</t>
  </si>
  <si>
    <t>Kabelové lože z písku pro kabely nn bez zakrytí š lože přes 35 do 50 cm</t>
  </si>
  <si>
    <t>1532314810</t>
  </si>
  <si>
    <t>Kabelové lože z písku včetně podsypu, zhutnění a urovnání povrchu pro kabely nn bez zakrytí, šířky přes 35 do 50 cm</t>
  </si>
  <si>
    <t>-1120819188</t>
  </si>
  <si>
    <t>-1247657089</t>
  </si>
  <si>
    <t>7593505224</t>
  </si>
  <si>
    <t>Montáž spojky opravné půlené spojky na HDPE - Plasson</t>
  </si>
  <si>
    <t>992739153</t>
  </si>
  <si>
    <t>7593507200</t>
  </si>
  <si>
    <t>Demontáž trubek HDPE z kabelového žlabu</t>
  </si>
  <si>
    <t>1472232991</t>
  </si>
  <si>
    <t>7593507202</t>
  </si>
  <si>
    <t>Demontáž trubek HDPE z výkopu</t>
  </si>
  <si>
    <t>569812692</t>
  </si>
  <si>
    <t>SO 03.5 - Most v km 110,644 - ochrana a úprava drážních zabezpečovacích kabelů ( dle PD SO 04 )</t>
  </si>
  <si>
    <t>1091160666</t>
  </si>
  <si>
    <t>7593501820</t>
  </si>
  <si>
    <t>Trasy kabelového vedení Lokátory a markery Ball Marker 1408-XR, fialový zabezpečováci</t>
  </si>
  <si>
    <t>683326827</t>
  </si>
  <si>
    <t>7593500595</t>
  </si>
  <si>
    <t>Trasy kabelového vedení Kabelové krycí desky a pásy Fólie výstražná modrá š. 20cm (HM0673909991020)</t>
  </si>
  <si>
    <t>-1121481675</t>
  </si>
  <si>
    <t>30,0+40,0</t>
  </si>
  <si>
    <t>-1536746702</t>
  </si>
  <si>
    <t>1000570592</t>
  </si>
  <si>
    <t>-1871224964</t>
  </si>
  <si>
    <t>1526162824</t>
  </si>
  <si>
    <t>1446123362</t>
  </si>
  <si>
    <t>220061531</t>
  </si>
  <si>
    <t>Montáž kabelu návěstního volně uloženého s jádrem 1 mm Cu TCEKEZE, TCEKFE, TCEKPFLEY, TCEKPFLEZE 3 P</t>
  </si>
  <si>
    <t>1552442187</t>
  </si>
  <si>
    <t>Montáž kabelu návěstního volně uloženého včetně přípravy kabelového bubnu a přistavení na místo tažení, rozvinutí, vytažení, odřezání, uložení kabelu do kabelového lože nebo žlabu, protažení překážkami, uzavření konců kabelu, přemístění kabelového bubnu do kabelové trasy TCEKE, TCEKFE, TCEKFY, TCEKEZE-Y, TCEKPFLEY, TCEKPFLEZE-Y s jádrem 1,00 mm Cu 3 P</t>
  </si>
  <si>
    <t>4*10,0</t>
  </si>
  <si>
    <t>460661112</t>
  </si>
  <si>
    <t>1836963222</t>
  </si>
  <si>
    <t>7590521514</t>
  </si>
  <si>
    <t>Venkovní vedení kabelová - metalické sítě Plněné, párované s ochr. vodičem TCEKPFLEY 3 P 1,0 D</t>
  </si>
  <si>
    <t>-1552845499</t>
  </si>
  <si>
    <t>7590525446</t>
  </si>
  <si>
    <t>Montáž spojky rovné pro plastové kabely párové Raychem XAGA s konektory UDW2 na 1 plášť bez pancíře do 20 žil</t>
  </si>
  <si>
    <t>-1207000141</t>
  </si>
  <si>
    <t>Montáž spojky rovné pro plastové kabely párové Raychem XAGA s konektory UDW2 na 1 plášť bez pancíře do 20 žil - nasazení manžety, spojení žil, převlečení manžety, nahřátí pro její tepelné smrštění, uložení spojky v jámě</t>
  </si>
  <si>
    <t>"kabel EY 7P"2*2,0</t>
  </si>
  <si>
    <t>7590541429</t>
  </si>
  <si>
    <t>Slaboproudé rozvody, kabely pro přívod a vnitřní instalaci Spojky metalických kabelů a příslušenství Teplem smrštitelná zesílená spojka pro netlakované kabely XAGA 500-43/8-150/EY</t>
  </si>
  <si>
    <t>-16863179</t>
  </si>
  <si>
    <t>7590525448</t>
  </si>
  <si>
    <t>Montáž spojky rovné pro plastové kabely párové Raychem XAGA s konektory UDW2 na 1 plášť bez pancíře do 48 žil</t>
  </si>
  <si>
    <t>-668268460</t>
  </si>
  <si>
    <t>Montáž spojky rovné pro plastové kabely párové Raychem XAGA s konektory UDW2 na 1 plášť bez pancíře do 48 žil - nasazení manžety, spojení žil, převlečení manžety, nahřátí pro její tepelné smrštění, uložení spojky v jámě</t>
  </si>
  <si>
    <t>"kabel EY 48P"2*2,0</t>
  </si>
  <si>
    <t>7590541464</t>
  </si>
  <si>
    <t>Slaboproudé rozvody, kabely pro přívod a vnitřní instalaci Spojky metalických kabelů a příslušenství Teplem smrštitelná zesílená spojka pro netlakované kabely XAGA 500-75/15-300/EY</t>
  </si>
  <si>
    <t>-1969271086</t>
  </si>
  <si>
    <t>947405737</t>
  </si>
  <si>
    <t>7593505270</t>
  </si>
  <si>
    <t>Montáž kabelového označníku Ball Marker</t>
  </si>
  <si>
    <t>-1982751036</t>
  </si>
  <si>
    <t>Montáž kabelového označníku Ball Marker - upevnění kabelového označníku na plášť kabelu upevňovacími prvky</t>
  </si>
  <si>
    <t>7598095185</t>
  </si>
  <si>
    <t>Přezkoušení vlakových cest (vlakových i posunových) za 1 vlakovou cestu</t>
  </si>
  <si>
    <t>652126524</t>
  </si>
  <si>
    <t>Přezkoušení vlakových cest (vlakových i posunových) za 1 vlakovou cestu - postavení vlakových cest a přezkoušení návěstních znaků návěstidel po přeložení řadiče, přezkoušení změny návěstního pojmu z povolovacího na zakazující po odpadnutí kotvy kolejového relé, přezkoušení nouzového vybavení vlakové cesty, přezkoušení návěstních znaků při zapojení automatického traťového zabezpečovacího zařízení, přezkoušení odjezdových vlakových cest s použitím výlukového klíče pri současné činnosti odjezdových návěstidel</t>
  </si>
  <si>
    <t>7598095546</t>
  </si>
  <si>
    <t>Vyhotovení protokolu UTZ pro SZZ reléové a elektronické do 10 výhybkových jednotek</t>
  </si>
  <si>
    <t>-1934866174</t>
  </si>
  <si>
    <t>Vyhotovení protokolu UTZ pro SZZ reléové a elektronické do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</si>
  <si>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</si>
  <si>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</si>
  <si>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</si>
  <si>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</si>
  <si>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</si>
  <si>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</si>
  <si>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033131001 - R</t>
  </si>
  <si>
    <t>Provozní vlivy Organizační zajištění prací při zřizování a udržování BK kolejí a výhybek</t>
  </si>
  <si>
    <t>-1124440887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</si>
  <si>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</si>
  <si>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https://podminky.urs.cz/item/CS_URS_2024_01/033131001 - R</t>
  </si>
  <si>
    <t>"SO 01"115,0</t>
  </si>
  <si>
    <t>"SO 02"140,0</t>
  </si>
  <si>
    <t>"SO 03"100,0</t>
  </si>
  <si>
    <t>VRN1</t>
  </si>
  <si>
    <t>Průzkumné, geodetické a projektové práce</t>
  </si>
  <si>
    <t>012103000</t>
  </si>
  <si>
    <t>Geodetické práce před výstavbou</t>
  </si>
  <si>
    <t>soubor</t>
  </si>
  <si>
    <t>1024</t>
  </si>
  <si>
    <t>1820672264</t>
  </si>
  <si>
    <t>https://podminky.urs.cz/item/CS_URS_2024_01/012103000</t>
  </si>
  <si>
    <t xml:space="preserve">Poznámka k položce:_x000D_
Vytýčení hranic pozemků dráhy v prostoru  propustků a mostu, výšková měření, zaměření GPK, vytýčení zajišťovacích bodů."_x000D_
</t>
  </si>
  <si>
    <t>platí pro objekty</t>
  </si>
  <si>
    <t>"SO  01 km 100,762"1</t>
  </si>
  <si>
    <t>"SO  02 km 101,505"1</t>
  </si>
  <si>
    <t>"SO  03 km 110,644"1</t>
  </si>
  <si>
    <t>012103000.1</t>
  </si>
  <si>
    <t>1501538986</t>
  </si>
  <si>
    <t xml:space="preserve">Poznámka k položce:_x000D_
jedná se o vytýčení, určení průběhu nadzemního nebo podzemního  stávajícího i plánovaného vedení inženýrských sítí, případně další. _x000D_
_x000D_
_x000D_
_x000D_
_x000D_
</t>
  </si>
  <si>
    <t>vytýčení sítí ČD Telematika, SEE, SSZT</t>
  </si>
  <si>
    <t>"SO 02 km 101,505"1</t>
  </si>
  <si>
    <t>"SO 03 km 110,644"1</t>
  </si>
  <si>
    <t>012303000</t>
  </si>
  <si>
    <t>Geodetické práce po výstavbě</t>
  </si>
  <si>
    <t>1391125096</t>
  </si>
  <si>
    <t>https://podminky.urs.cz/item/CS_URS_2024_01/012303000</t>
  </si>
  <si>
    <t>Poznámka k položce:_x000D_
geodetické zaměření skutečného stavu včetně situování vůč ihranicím pozemků dráhy</t>
  </si>
  <si>
    <t>geodetické zaměření skutečného stavu včetně situování vůči hranicím pozemků dráhy</t>
  </si>
  <si>
    <t>"SO  01 km 100,7622"1</t>
  </si>
  <si>
    <t>013244000</t>
  </si>
  <si>
    <t>Dokumentace pro provádění stavby</t>
  </si>
  <si>
    <t>831746747</t>
  </si>
  <si>
    <t>https://podminky.urs.cz/item/CS_URS_2024_01/013244000</t>
  </si>
  <si>
    <t>"most 110,644 - VD ocelových podlah a úpravy pojistných úhelníků ( zaměření + zpracování VD"1</t>
  </si>
  <si>
    <t>013254000</t>
  </si>
  <si>
    <t>Dokumentace skutečného provedení stavby</t>
  </si>
  <si>
    <t>54140096</t>
  </si>
  <si>
    <t>https://podminky.urs.cz/item/CS_URS_2024_01/013254000</t>
  </si>
  <si>
    <t xml:space="preserve">Poznámka k položce:_x000D_
jedná se o vypracování dokumentace skutečného provedení dle geodetického zaměření. 2 x listinná podoba, 1 x digitální dle ZTP kap.4.1.2.26"_x000D_
"_x000D_
</t>
  </si>
  <si>
    <t>"SO 01 km 100,786"1</t>
  </si>
  <si>
    <t>VRN3</t>
  </si>
  <si>
    <t>Zařízení staveniště</t>
  </si>
  <si>
    <t>032002000</t>
  </si>
  <si>
    <t>Vybavení staveniště</t>
  </si>
  <si>
    <t>%</t>
  </si>
  <si>
    <t>478048621</t>
  </si>
  <si>
    <t>https://podminky.urs.cz/item/CS_URS_2024_01/032002000</t>
  </si>
  <si>
    <t>Poznámka k položce:_x000D_
Náklady na zřízení, provoz a údržbu vybavení staveniště včetně nákladů za zrušení zařízení staveniště a uvedení pozemků do původního stavu ( energie, úklid komunikací, zpevněné plochy, oplocení, ....)_x000D_
1) jako množství do buňky H uvede uchazeč součet cen ze sloupce J (∑HSV+∑PSV-∑997-∑998) snížený o hodnotu položek materiálu._x000D_
2) jednotkovou cenu = výši procentní sazby volí uchazeč. maximální přípustná sazba je 2,0% (příklad 2,0%=0,02 - do buňky I se vepíše hodnota 0,02) """"""""""""_x000D_
Vybavení staveniště počítáno z položek:
_x000D_
SO 01.1: Propustek v km 100,762 - propustek: :∑ 1-7,9-15,,17,18,20,22,24-29,31,33-35,40-51,58-63,72,74,77,78-81.85_x000D_
_x000D_
SO 01.2:  Propustek v km 100,762 - žel. svršek: ∑ 1,3-8,10-13,15-17._x000D_
_x000D_
SO 02.1:  Propustek v km 101,505 - propustek: ∑ 1-5,7-10,13,15,17-2123,27-35,44,45,48,49,51._x000D_
_x000D_
SO 02.2:  Propustek v km 101,505 - žel. svršek: ∑ 1,3,4,6-14._x000D_
_x000D_
SO 03.1:  Most v km 110,644 -most: :∑ 1-7,10-12,14-16,18-23,25-31,34-37,40-48,50,51,53,54,56-58,66-69,72-74,76,77,79,80,82,83,85,86,88-96,98,100-105,107,116-120,123,124,126-                                                                128,133-139,143,146._x000D_
_x000D_
SO 03.2: Most v km 110,644 - žel. svršek: ∑ 1,3,4,6-16,29-32._x000D_
_x000D_
SO 03.3: Most v km 110,644 - ochrana a údržba drážních sdělovacích kabelů: ∑ 1-5,7-10,12,13._x000D_
_x000D_
SO 03.4: Most v km 110,644 - ochrana a údržba mimodrážních sdělovacích kabelů: ∑ 2-6,8-14._x000D_
_x000D_
SO 03.5: Most v km 110,644 - ochrana a údržba drážních sdělovacích kabelů: ∑ 1,4-7,9,10,12,14,16,17.</t>
  </si>
  <si>
    <t>"SO - 01.1"</t>
  </si>
  <si>
    <t xml:space="preserve">"SO - 01.2" </t>
  </si>
  <si>
    <t>"SO - 02.1"</t>
  </si>
  <si>
    <t>"SO - 02.2"</t>
  </si>
  <si>
    <t>"SO - 03.1"</t>
  </si>
  <si>
    <t>"SO - 03.2"</t>
  </si>
  <si>
    <t>"SO - 03.3"</t>
  </si>
  <si>
    <t>"SO - 03.4"</t>
  </si>
  <si>
    <t>"SO - 03.5"</t>
  </si>
  <si>
    <t>034603000</t>
  </si>
  <si>
    <t>Alarm, strážní služba staveniště</t>
  </si>
  <si>
    <t>hod</t>
  </si>
  <si>
    <t>1795052513</t>
  </si>
  <si>
    <t>https://podminky.urs.cz/item/CS_URS_2024_01/034603000</t>
  </si>
  <si>
    <t xml:space="preserve">Poznámka k položce:_x000D_
včetně střežení stavební mechanizace""_x000D_
_x000D_
</t>
  </si>
  <si>
    <t>strážní služba ( 25 dní ) střežení od 18:00 - 06:00 pro SO - 01 a  SO - 02 ( zařízení staveniště žst. Skrochovice )</t>
  </si>
  <si>
    <t>25*12</t>
  </si>
  <si>
    <t>strážní služba ( 30 dní ) střežení od 18:00 - 06:00 pro SO - 03 ) zařízení staveniště pro M 110,644 )</t>
  </si>
  <si>
    <t>30*12</t>
  </si>
  <si>
    <t>VRN4</t>
  </si>
  <si>
    <t>Inženýrská činnost</t>
  </si>
  <si>
    <t>043002000</t>
  </si>
  <si>
    <t>Zkoušky a ostatní měření</t>
  </si>
  <si>
    <t>zkouška</t>
  </si>
  <si>
    <t>450612866</t>
  </si>
  <si>
    <t>https://podminky.urs.cz/item/CS_URS_2024_01/043002000</t>
  </si>
  <si>
    <t>platí pro  SO - 01 (1 x statická zkouška základové spáry - 2 x pláň žel. spodku )</t>
  </si>
  <si>
    <t>1*3</t>
  </si>
  <si>
    <t>platí pro  SO - 02 (1 x statická zkouška základové spáry - 2 x pláň žel. spodku )</t>
  </si>
  <si>
    <t>platí pro  SO - 03 (4 x statická zkouška základové spáry přechodové zídky )</t>
  </si>
  <si>
    <t>4*1</t>
  </si>
  <si>
    <t>VRN6</t>
  </si>
  <si>
    <t>Územní vlivy</t>
  </si>
  <si>
    <t>065002000</t>
  </si>
  <si>
    <t>Mimostaveništní doprava materiálů</t>
  </si>
  <si>
    <t>965295830</t>
  </si>
  <si>
    <t>https://podminky.urs.cz/item/CS_URS_2024_01/065002000</t>
  </si>
  <si>
    <t>převoz přívěsného vozíku</t>
  </si>
  <si>
    <t>80*2</t>
  </si>
  <si>
    <t>převoz demontovaného zábradlí ( stavba - Opava východ )</t>
  </si>
  <si>
    <t>15*2</t>
  </si>
  <si>
    <t>065002000.1</t>
  </si>
  <si>
    <t>-1308111908</t>
  </si>
  <si>
    <t>https://podminky.urs.cz/item/CS_URS_2024_01/065002000.1</t>
  </si>
  <si>
    <t>"prefabrikáty ŽB, panely, ŽB trouby"300,0*2</t>
  </si>
  <si>
    <t xml:space="preserve">"SO 01 - ŽB rámy - 14,886+6,833+7,525+5,950"  </t>
  </si>
  <si>
    <t>"panely"100*2</t>
  </si>
  <si>
    <t>"SO 01 - panely - 35,100 t"</t>
  </si>
  <si>
    <t>"železobetonové trouby"</t>
  </si>
  <si>
    <t>"SO  02 - ŽB trouby - 6,299+2,347+2,370"140,0*2</t>
  </si>
  <si>
    <t>mostnice</t>
  </si>
  <si>
    <t>"SO 03 - mostnice"150,0*2</t>
  </si>
  <si>
    <t>101030021100 - R</t>
  </si>
  <si>
    <t>Kráčivé rypadlo výkon 104 kW přeprava v km</t>
  </si>
  <si>
    <t>1740034475</t>
  </si>
  <si>
    <t>doprava  kráčivého rypadla</t>
  </si>
  <si>
    <t>" SO 01 + SO 02"80*2</t>
  </si>
  <si>
    <t>"SO 03"80*2</t>
  </si>
  <si>
    <t>101030021100</t>
  </si>
  <si>
    <t>Kráčivé rypadlo výkon 104 kW</t>
  </si>
  <si>
    <t>Sh</t>
  </si>
  <si>
    <t>170771716</t>
  </si>
  <si>
    <t>"SO 01.1"7*10</t>
  </si>
  <si>
    <t>"SO 02.1"6*10</t>
  </si>
  <si>
    <t>"SO 03.1"4*10</t>
  </si>
  <si>
    <t>110030122000 - R</t>
  </si>
  <si>
    <t>Dvoucestné rypadlo ( MHS ) s přívěsným vozíkem</t>
  </si>
  <si>
    <t>-1449285847</t>
  </si>
  <si>
    <t>Dvoucestné rypadlo ( MHS ) s přívěsným vozíkem přeprava v km</t>
  </si>
  <si>
    <t>převoz rypadla s vozíkem</t>
  </si>
  <si>
    <t>"SO 01 + SO 02"80*2</t>
  </si>
  <si>
    <t>110030122000</t>
  </si>
  <si>
    <t>Dvoucestné rypadlo s přívěsným vozíkem</t>
  </si>
  <si>
    <t>-506463574</t>
  </si>
  <si>
    <t>"SO 01.1"8*10</t>
  </si>
  <si>
    <t>"SO 02.1"10*10</t>
  </si>
  <si>
    <t>111010021000 - R</t>
  </si>
  <si>
    <t>Kolový jeřáb nosnost 28 t přeprava v km</t>
  </si>
  <si>
    <t>-566709346</t>
  </si>
  <si>
    <t>"SO 03"2*50,0</t>
  </si>
  <si>
    <t>111010021000</t>
  </si>
  <si>
    <t>Kolový jeřáb nosnost 28 t klopný momentn0,84 kNm</t>
  </si>
  <si>
    <t>-1572432945</t>
  </si>
  <si>
    <t>Kolový jeřáb nosnost 28 t klopný moment 0,84 kNm</t>
  </si>
  <si>
    <t>"SO 01.1"1*10</t>
  </si>
  <si>
    <t>"SO 02.1"1*10</t>
  </si>
  <si>
    <t>"SO 03.1"2*10</t>
  </si>
  <si>
    <t>111010115000 - R</t>
  </si>
  <si>
    <t>Kolový jeřáb 300kW nosnost 70t</t>
  </si>
  <si>
    <t>-1177123294</t>
  </si>
  <si>
    <t>Kolový jeřáb 300kW nosnost 70t - přeprava</t>
  </si>
  <si>
    <t xml:space="preserve">platí pro SO - 01 </t>
  </si>
  <si>
    <t>2*50</t>
  </si>
  <si>
    <t>111010115000</t>
  </si>
  <si>
    <t>Kolový jeřáb výkon 300kW nosnost 70 t</t>
  </si>
  <si>
    <t>-1416514426</t>
  </si>
  <si>
    <t>"SO 01.1"1*10,0</t>
  </si>
  <si>
    <t>110030121000 - R</t>
  </si>
  <si>
    <t>Dvoucestné rypadlo přeprava v km</t>
  </si>
  <si>
    <t>1654390944</t>
  </si>
  <si>
    <t>"SO - 03"2*80,0</t>
  </si>
  <si>
    <t>110030121000</t>
  </si>
  <si>
    <t xml:space="preserve">Dvoucestné rypadlo </t>
  </si>
  <si>
    <t>1576231731</t>
  </si>
  <si>
    <t>"SO - 03.1"2*10</t>
  </si>
  <si>
    <t>R - položka</t>
  </si>
  <si>
    <t>Bádie na beton</t>
  </si>
  <si>
    <t>den</t>
  </si>
  <si>
    <t>666434637</t>
  </si>
  <si>
    <t>"SO 01.1"1*8</t>
  </si>
  <si>
    <t>"SO 02.1"1*8</t>
  </si>
  <si>
    <t>VRN7</t>
  </si>
  <si>
    <t>Provozní vlivy</t>
  </si>
  <si>
    <t>072002000.1</t>
  </si>
  <si>
    <t>Silniční provoz pronájem přechodného dopravního značení</t>
  </si>
  <si>
    <t>1801570855</t>
  </si>
  <si>
    <t xml:space="preserve">Poznámka k položce:_x000D_
pronájem přechodného dopravního značení, dodávka montáž a demomntáž včetně servisu a údržby po dobu stavby. </t>
  </si>
  <si>
    <t>"úplná uzávěra ulice Hraniční 23 dnů"</t>
  </si>
  <si>
    <t>"poloviční uzavírka souběžné silnice I třídy I /57 pro zřízení panelové plochy - 3 dny"</t>
  </si>
  <si>
    <t>"SO - 01"2</t>
  </si>
  <si>
    <t>"poloviční uzavírka souběžné silnice I třídy I /57 pro přístup k žel. přejezdu v km 101,596    - 20 dnů"</t>
  </si>
  <si>
    <t>"SO 02"1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</si>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</sst>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3" fillId="0" borderId="0" applyNumberFormat="0" applyFill="0" applyBorder="0" applyAlignment="0" applyProtection="0"/>
  </cellStyleXfs>
  <cellXfs count="41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41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51" fillId="0" borderId="27" xfId="0" applyFont="1" applyBorder="1" applyAlignment="1" applyProtection="1">
      <alignment horizontal="left" vertical="center"/>
    </xf>
    <xf numFmtId="0" fontId="52" fillId="0" borderId="1" xfId="0" applyFont="1" applyBorder="1" applyAlignment="1" applyProtection="1">
      <alignment vertical="top"/>
    </xf>
    <xf numFmtId="0" fontId="52" fillId="0" borderId="1" xfId="0" applyFont="1" applyBorder="1" applyAlignment="1" applyProtection="1">
      <alignment horizontal="left" vertical="center"/>
    </xf>
    <xf numFmtId="0" fontId="52" fillId="0" borderId="1" xfId="0" applyFont="1" applyBorder="1" applyAlignment="1" applyProtection="1">
      <alignment horizontal="center" vertical="center"/>
    </xf>
    <xf numFmtId="49" fontId="52" fillId="0" borderId="1" xfId="0" applyNumberFormat="1" applyFont="1" applyBorder="1" applyAlignment="1" applyProtection="1">
      <alignment horizontal="left" vertical="center"/>
    </xf>
    <xf numFmtId="0" fontId="51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4" fontId="27" fillId="0" borderId="0" xfId="0" applyNumberFormat="1" applyFont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 wrapText="1"/>
    </xf>
    <xf numFmtId="0" fontId="44" fillId="0" borderId="29" xfId="0" applyFont="1" applyBorder="1" applyAlignment="1">
      <alignment horizontal="left"/>
    </xf>
    <xf numFmtId="0" fontId="43" fillId="0" borderId="1" xfId="0" applyFont="1" applyBorder="1" applyAlignment="1">
      <alignment horizontal="center" vertical="center"/>
    </xf>
    <xf numFmtId="49" fontId="45" fillId="0" borderId="1" xfId="0" applyNumberFormat="1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043002000" TargetMode="External"/><Relationship Id="rId3" Type="http://schemas.openxmlformats.org/officeDocument/2006/relationships/hyperlink" Target="https://podminky.urs.cz/item/CS_URS_2024_01/012303000" TargetMode="External"/><Relationship Id="rId7" Type="http://schemas.openxmlformats.org/officeDocument/2006/relationships/hyperlink" Target="https://podminky.urs.cz/item/CS_URS_2024_01/034603000" TargetMode="External"/><Relationship Id="rId2" Type="http://schemas.openxmlformats.org/officeDocument/2006/relationships/hyperlink" Target="https://podminky.urs.cz/item/CS_URS_2024_01/012103000" TargetMode="External"/><Relationship Id="rId1" Type="http://schemas.openxmlformats.org/officeDocument/2006/relationships/hyperlink" Target="https://podminky.urs.cz/item/CS_URS_2024_01/033131001%20-%20R" TargetMode="External"/><Relationship Id="rId6" Type="http://schemas.openxmlformats.org/officeDocument/2006/relationships/hyperlink" Target="https://podminky.urs.cz/item/CS_URS_2024_01/032002000" TargetMode="External"/><Relationship Id="rId11" Type="http://schemas.openxmlformats.org/officeDocument/2006/relationships/drawing" Target="../drawings/drawing11.xml"/><Relationship Id="rId5" Type="http://schemas.openxmlformats.org/officeDocument/2006/relationships/hyperlink" Target="https://podminky.urs.cz/item/CS_URS_2024_01/013254000" TargetMode="External"/><Relationship Id="rId10" Type="http://schemas.openxmlformats.org/officeDocument/2006/relationships/hyperlink" Target="https://podminky.urs.cz/item/CS_URS_2024_01/065002000.1" TargetMode="External"/><Relationship Id="rId4" Type="http://schemas.openxmlformats.org/officeDocument/2006/relationships/hyperlink" Target="https://podminky.urs.cz/item/CS_URS_2024_01/013244000" TargetMode="External"/><Relationship Id="rId9" Type="http://schemas.openxmlformats.org/officeDocument/2006/relationships/hyperlink" Target="https://podminky.urs.cz/item/CS_URS_2024_01/065002000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4_01/174151101" TargetMode="External"/><Relationship Id="rId18" Type="http://schemas.openxmlformats.org/officeDocument/2006/relationships/hyperlink" Target="https://podminky.urs.cz/item/CS_URS_2024_01/273321118" TargetMode="External"/><Relationship Id="rId26" Type="http://schemas.openxmlformats.org/officeDocument/2006/relationships/hyperlink" Target="https://podminky.urs.cz/item/CS_URS_2024_01/317321118" TargetMode="External"/><Relationship Id="rId39" Type="http://schemas.openxmlformats.org/officeDocument/2006/relationships/hyperlink" Target="https://podminky.urs.cz/item/CS_URS_2024_01/628613611" TargetMode="External"/><Relationship Id="rId21" Type="http://schemas.openxmlformats.org/officeDocument/2006/relationships/hyperlink" Target="https://podminky.urs.cz/item/CS_URS_2024_01/273354211" TargetMode="External"/><Relationship Id="rId34" Type="http://schemas.openxmlformats.org/officeDocument/2006/relationships/hyperlink" Target="https://podminky.urs.cz/item/CS_URS_2024_01/334361226" TargetMode="External"/><Relationship Id="rId42" Type="http://schemas.openxmlformats.org/officeDocument/2006/relationships/hyperlink" Target="https://podminky.urs.cz/item/CS_URS_2024_01/911121311" TargetMode="External"/><Relationship Id="rId47" Type="http://schemas.openxmlformats.org/officeDocument/2006/relationships/hyperlink" Target="https://podminky.urs.cz/item/CS_URS_2024_01/963041211" TargetMode="External"/><Relationship Id="rId50" Type="http://schemas.openxmlformats.org/officeDocument/2006/relationships/hyperlink" Target="https://podminky.urs.cz/item/CS_URS_2024_01/997013602" TargetMode="External"/><Relationship Id="rId55" Type="http://schemas.openxmlformats.org/officeDocument/2006/relationships/hyperlink" Target="https://podminky.urs.cz/item/CS_URS_2024_01/997211611" TargetMode="External"/><Relationship Id="rId63" Type="http://schemas.openxmlformats.org/officeDocument/2006/relationships/hyperlink" Target="https://podminky.urs.cz/item/CS_URS_2024_01/789323221" TargetMode="External"/><Relationship Id="rId7" Type="http://schemas.openxmlformats.org/officeDocument/2006/relationships/hyperlink" Target="https://podminky.urs.cz/item/CS_URS_2024_01/131151104" TargetMode="External"/><Relationship Id="rId2" Type="http://schemas.openxmlformats.org/officeDocument/2006/relationships/hyperlink" Target="https://podminky.urs.cz/item/CS_URS_2024_01/113151111" TargetMode="External"/><Relationship Id="rId16" Type="http://schemas.openxmlformats.org/officeDocument/2006/relationships/hyperlink" Target="https://podminky.urs.cz/item/CS_URS_2024_01/182351023" TargetMode="External"/><Relationship Id="rId29" Type="http://schemas.openxmlformats.org/officeDocument/2006/relationships/hyperlink" Target="https://podminky.urs.cz/item/CS_URS_2024_01/317353221" TargetMode="External"/><Relationship Id="rId1" Type="http://schemas.openxmlformats.org/officeDocument/2006/relationships/hyperlink" Target="https://podminky.urs.cz/item/CS_URS_2024_01/111151101" TargetMode="External"/><Relationship Id="rId6" Type="http://schemas.openxmlformats.org/officeDocument/2006/relationships/hyperlink" Target="https://podminky.urs.cz/item/CS_URS_2024_01/129153101" TargetMode="External"/><Relationship Id="rId11" Type="http://schemas.openxmlformats.org/officeDocument/2006/relationships/hyperlink" Target="https://podminky.urs.cz/item/CS_URS_2024_01/171151103" TargetMode="External"/><Relationship Id="rId24" Type="http://schemas.openxmlformats.org/officeDocument/2006/relationships/hyperlink" Target="https://podminky.urs.cz/item/CS_URS_2024_01/291111111" TargetMode="External"/><Relationship Id="rId32" Type="http://schemas.openxmlformats.org/officeDocument/2006/relationships/hyperlink" Target="https://podminky.urs.cz/item/CS_URS_2024_01/334352111" TargetMode="External"/><Relationship Id="rId37" Type="http://schemas.openxmlformats.org/officeDocument/2006/relationships/hyperlink" Target="https://podminky.urs.cz/item/CS_URS_2024_01/458501112" TargetMode="External"/><Relationship Id="rId40" Type="http://schemas.openxmlformats.org/officeDocument/2006/relationships/hyperlink" Target="https://podminky.urs.cz/item/CS_URS_2024_01/629992112" TargetMode="External"/><Relationship Id="rId45" Type="http://schemas.openxmlformats.org/officeDocument/2006/relationships/hyperlink" Target="https://podminky.urs.cz/item/CS_URS_2024_01/938902112" TargetMode="External"/><Relationship Id="rId53" Type="http://schemas.openxmlformats.org/officeDocument/2006/relationships/hyperlink" Target="https://podminky.urs.cz/item/CS_URS_2024_01/997211511" TargetMode="External"/><Relationship Id="rId58" Type="http://schemas.openxmlformats.org/officeDocument/2006/relationships/hyperlink" Target="https://podminky.urs.cz/item/CS_URS_2024_01/711112002" TargetMode="External"/><Relationship Id="rId66" Type="http://schemas.openxmlformats.org/officeDocument/2006/relationships/hyperlink" Target="https://podminky.urs.cz/item/CS_URS_2024_01/7491471010%20-%20R" TargetMode="External"/><Relationship Id="rId5" Type="http://schemas.openxmlformats.org/officeDocument/2006/relationships/hyperlink" Target="https://podminky.urs.cz/item/CS_URS_2024_01/122151402" TargetMode="External"/><Relationship Id="rId15" Type="http://schemas.openxmlformats.org/officeDocument/2006/relationships/hyperlink" Target="https://podminky.urs.cz/item/CS_URS_2024_01/181951111" TargetMode="External"/><Relationship Id="rId23" Type="http://schemas.openxmlformats.org/officeDocument/2006/relationships/hyperlink" Target="https://podminky.urs.cz/item/CS_URS_2024_01/273361412" TargetMode="External"/><Relationship Id="rId28" Type="http://schemas.openxmlformats.org/officeDocument/2006/relationships/hyperlink" Target="https://podminky.urs.cz/item/CS_URS_2024_01/317353121" TargetMode="External"/><Relationship Id="rId36" Type="http://schemas.openxmlformats.org/officeDocument/2006/relationships/hyperlink" Target="https://podminky.urs.cz/item/CS_URS_2024_01/451315114" TargetMode="External"/><Relationship Id="rId49" Type="http://schemas.openxmlformats.org/officeDocument/2006/relationships/hyperlink" Target="https://podminky.urs.cz/item/CS_URS_2024_01/997013601" TargetMode="External"/><Relationship Id="rId57" Type="http://schemas.openxmlformats.org/officeDocument/2006/relationships/hyperlink" Target="https://podminky.urs.cz/item/CS_URS_2024_01/711112001" TargetMode="External"/><Relationship Id="rId61" Type="http://schemas.openxmlformats.org/officeDocument/2006/relationships/hyperlink" Target="https://podminky.urs.cz/item/CS_URS_2024_01/789323211" TargetMode="External"/><Relationship Id="rId10" Type="http://schemas.openxmlformats.org/officeDocument/2006/relationships/hyperlink" Target="https://podminky.urs.cz/item/CS_URS_2024_01/171151101" TargetMode="External"/><Relationship Id="rId19" Type="http://schemas.openxmlformats.org/officeDocument/2006/relationships/hyperlink" Target="https://podminky.urs.cz/item/CS_URS_2024_01/273321191" TargetMode="External"/><Relationship Id="rId31" Type="http://schemas.openxmlformats.org/officeDocument/2006/relationships/hyperlink" Target="https://podminky.urs.cz/item/CS_URS_2024_01/334323218" TargetMode="External"/><Relationship Id="rId44" Type="http://schemas.openxmlformats.org/officeDocument/2006/relationships/hyperlink" Target="https://podminky.urs.cz/item/CS_URS_2024_01/936942211" TargetMode="External"/><Relationship Id="rId52" Type="http://schemas.openxmlformats.org/officeDocument/2006/relationships/hyperlink" Target="https://podminky.urs.cz/item/CS_URS_2024_01/997013655" TargetMode="External"/><Relationship Id="rId60" Type="http://schemas.openxmlformats.org/officeDocument/2006/relationships/hyperlink" Target="https://podminky.urs.cz/item/CS_URS_2024_01/789212123" TargetMode="External"/><Relationship Id="rId65" Type="http://schemas.openxmlformats.org/officeDocument/2006/relationships/hyperlink" Target="https://podminky.urs.cz/item/CS_URS_2024_01/998781101" TargetMode="External"/><Relationship Id="rId4" Type="http://schemas.openxmlformats.org/officeDocument/2006/relationships/hyperlink" Target="https://podminky.urs.cz/item/CS_URS_2024_01/115001105" TargetMode="External"/><Relationship Id="rId9" Type="http://schemas.openxmlformats.org/officeDocument/2006/relationships/hyperlink" Target="https://podminky.urs.cz/item/CS_URS_2024_01/162751117" TargetMode="External"/><Relationship Id="rId14" Type="http://schemas.openxmlformats.org/officeDocument/2006/relationships/hyperlink" Target="https://podminky.urs.cz/item/CS_URS_2024_01/181451312" TargetMode="External"/><Relationship Id="rId22" Type="http://schemas.openxmlformats.org/officeDocument/2006/relationships/hyperlink" Target="https://podminky.urs.cz/item/CS_URS_2024_01/273361116" TargetMode="External"/><Relationship Id="rId27" Type="http://schemas.openxmlformats.org/officeDocument/2006/relationships/hyperlink" Target="https://podminky.urs.cz/item/CS_URS_2024_01/317321191" TargetMode="External"/><Relationship Id="rId30" Type="http://schemas.openxmlformats.org/officeDocument/2006/relationships/hyperlink" Target="https://podminky.urs.cz/item/CS_URS_2024_01/317361116" TargetMode="External"/><Relationship Id="rId35" Type="http://schemas.openxmlformats.org/officeDocument/2006/relationships/hyperlink" Target="https://podminky.urs.cz/item/CS_URS_2024_01/389121112" TargetMode="External"/><Relationship Id="rId43" Type="http://schemas.openxmlformats.org/officeDocument/2006/relationships/hyperlink" Target="https://podminky.urs.cz/item/CS_URS_2024_01/911381411" TargetMode="External"/><Relationship Id="rId48" Type="http://schemas.openxmlformats.org/officeDocument/2006/relationships/hyperlink" Target="https://podminky.urs.cz/item/CS_URS_2024_01/963051111" TargetMode="External"/><Relationship Id="rId56" Type="http://schemas.openxmlformats.org/officeDocument/2006/relationships/hyperlink" Target="https://podminky.urs.cz/item/CS_URS_2024_01/998212111" TargetMode="External"/><Relationship Id="rId64" Type="http://schemas.openxmlformats.org/officeDocument/2006/relationships/hyperlink" Target="https://podminky.urs.cz/item/CS_URS_2024_01/789351260" TargetMode="External"/><Relationship Id="rId8" Type="http://schemas.openxmlformats.org/officeDocument/2006/relationships/hyperlink" Target="https://podminky.urs.cz/item/CS_URS_2024_01/162251101" TargetMode="External"/><Relationship Id="rId51" Type="http://schemas.openxmlformats.org/officeDocument/2006/relationships/hyperlink" Target="https://podminky.urs.cz/item/CS_URS_2024_01/997013603" TargetMode="External"/><Relationship Id="rId3" Type="http://schemas.openxmlformats.org/officeDocument/2006/relationships/hyperlink" Target="https://podminky.urs.cz/item/CS_URS_2024_01/113152112" TargetMode="External"/><Relationship Id="rId12" Type="http://schemas.openxmlformats.org/officeDocument/2006/relationships/hyperlink" Target="https://podminky.urs.cz/item/CS_URS_2024_01/171251201" TargetMode="External"/><Relationship Id="rId17" Type="http://schemas.openxmlformats.org/officeDocument/2006/relationships/hyperlink" Target="https://podminky.urs.cz/item/CS_URS_2024_01/213141112" TargetMode="External"/><Relationship Id="rId25" Type="http://schemas.openxmlformats.org/officeDocument/2006/relationships/hyperlink" Target="https://podminky.urs.cz/item/CS_URS_2024_01/291211111" TargetMode="External"/><Relationship Id="rId33" Type="http://schemas.openxmlformats.org/officeDocument/2006/relationships/hyperlink" Target="https://podminky.urs.cz/item/CS_URS_2024_01/334352211" TargetMode="External"/><Relationship Id="rId38" Type="http://schemas.openxmlformats.org/officeDocument/2006/relationships/hyperlink" Target="https://podminky.urs.cz/item/CS_URS_2024_01/465513157" TargetMode="External"/><Relationship Id="rId46" Type="http://schemas.openxmlformats.org/officeDocument/2006/relationships/hyperlink" Target="https://podminky.urs.cz/item/CS_URS_2024_01/963021112" TargetMode="External"/><Relationship Id="rId59" Type="http://schemas.openxmlformats.org/officeDocument/2006/relationships/hyperlink" Target="https://podminky.urs.cz/item/CS_URS_2024_01/998711101" TargetMode="External"/><Relationship Id="rId67" Type="http://schemas.openxmlformats.org/officeDocument/2006/relationships/drawing" Target="../drawings/drawing2.xml"/><Relationship Id="rId20" Type="http://schemas.openxmlformats.org/officeDocument/2006/relationships/hyperlink" Target="https://podminky.urs.cz/item/CS_URS_2024_01/273354111" TargetMode="External"/><Relationship Id="rId41" Type="http://schemas.openxmlformats.org/officeDocument/2006/relationships/hyperlink" Target="https://podminky.urs.cz/item/CS_URS_2024_01/911121211" TargetMode="External"/><Relationship Id="rId54" Type="http://schemas.openxmlformats.org/officeDocument/2006/relationships/hyperlink" Target="https://podminky.urs.cz/item/CS_URS_2024_01/997211519" TargetMode="External"/><Relationship Id="rId62" Type="http://schemas.openxmlformats.org/officeDocument/2006/relationships/hyperlink" Target="https://podminky.urs.cz/item/CS_URS_2024_01/789323216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174151101" TargetMode="External"/><Relationship Id="rId13" Type="http://schemas.openxmlformats.org/officeDocument/2006/relationships/hyperlink" Target="https://podminky.urs.cz/item/CS_URS_2024_01/273354111" TargetMode="External"/><Relationship Id="rId18" Type="http://schemas.openxmlformats.org/officeDocument/2006/relationships/hyperlink" Target="https://podminky.urs.cz/item/CS_URS_2024_01/274311191" TargetMode="External"/><Relationship Id="rId26" Type="http://schemas.openxmlformats.org/officeDocument/2006/relationships/hyperlink" Target="https://podminky.urs.cz/item/CS_URS_2024_01/963041211" TargetMode="External"/><Relationship Id="rId39" Type="http://schemas.openxmlformats.org/officeDocument/2006/relationships/hyperlink" Target="https://podminky.urs.cz/item/CS_URS_2024_01/460662512" TargetMode="External"/><Relationship Id="rId3" Type="http://schemas.openxmlformats.org/officeDocument/2006/relationships/hyperlink" Target="https://podminky.urs.cz/item/CS_URS_2024_01/122251401" TargetMode="External"/><Relationship Id="rId21" Type="http://schemas.openxmlformats.org/officeDocument/2006/relationships/hyperlink" Target="https://podminky.urs.cz/item/CS_URS_2024_01/458501112" TargetMode="External"/><Relationship Id="rId34" Type="http://schemas.openxmlformats.org/officeDocument/2006/relationships/hyperlink" Target="https://podminky.urs.cz/item/CS_URS_2024_01/997211519" TargetMode="External"/><Relationship Id="rId42" Type="http://schemas.openxmlformats.org/officeDocument/2006/relationships/hyperlink" Target="https://podminky.urs.cz/item/CS_URS_2024_01/998711101" TargetMode="External"/><Relationship Id="rId7" Type="http://schemas.openxmlformats.org/officeDocument/2006/relationships/hyperlink" Target="https://podminky.urs.cz/item/CS_URS_2024_01/171251201" TargetMode="External"/><Relationship Id="rId12" Type="http://schemas.openxmlformats.org/officeDocument/2006/relationships/hyperlink" Target="https://podminky.urs.cz/item/CS_URS_2024_01/273321191" TargetMode="External"/><Relationship Id="rId17" Type="http://schemas.openxmlformats.org/officeDocument/2006/relationships/hyperlink" Target="https://podminky.urs.cz/item/CS_URS_2024_01/274311125" TargetMode="External"/><Relationship Id="rId25" Type="http://schemas.openxmlformats.org/officeDocument/2006/relationships/hyperlink" Target="https://podminky.urs.cz/item/CS_URS_2024_01/963021112" TargetMode="External"/><Relationship Id="rId33" Type="http://schemas.openxmlformats.org/officeDocument/2006/relationships/hyperlink" Target="https://podminky.urs.cz/item/CS_URS_2024_01/997211511" TargetMode="External"/><Relationship Id="rId38" Type="http://schemas.openxmlformats.org/officeDocument/2006/relationships/hyperlink" Target="https://podminky.urs.cz/item/CS_URS_2024_01/460431163" TargetMode="External"/><Relationship Id="rId2" Type="http://schemas.openxmlformats.org/officeDocument/2006/relationships/hyperlink" Target="https://podminky.urs.cz/item/CS_URS_2024_01/119001422" TargetMode="External"/><Relationship Id="rId16" Type="http://schemas.openxmlformats.org/officeDocument/2006/relationships/hyperlink" Target="https://podminky.urs.cz/item/CS_URS_2024_01/273361412" TargetMode="External"/><Relationship Id="rId20" Type="http://schemas.openxmlformats.org/officeDocument/2006/relationships/hyperlink" Target="https://podminky.urs.cz/item/CS_URS_2024_01/451315114" TargetMode="External"/><Relationship Id="rId29" Type="http://schemas.openxmlformats.org/officeDocument/2006/relationships/hyperlink" Target="https://podminky.urs.cz/item/CS_URS_2024_01/997013601" TargetMode="External"/><Relationship Id="rId41" Type="http://schemas.openxmlformats.org/officeDocument/2006/relationships/hyperlink" Target="https://podminky.urs.cz/item/CS_URS_2024_01/711112002" TargetMode="External"/><Relationship Id="rId1" Type="http://schemas.openxmlformats.org/officeDocument/2006/relationships/hyperlink" Target="https://podminky.urs.cz/item/CS_URS_2024_01/111151101" TargetMode="External"/><Relationship Id="rId6" Type="http://schemas.openxmlformats.org/officeDocument/2006/relationships/hyperlink" Target="https://podminky.urs.cz/item/CS_URS_2024_01/162751117" TargetMode="External"/><Relationship Id="rId11" Type="http://schemas.openxmlformats.org/officeDocument/2006/relationships/hyperlink" Target="https://podminky.urs.cz/item/CS_URS_2024_01/273321118" TargetMode="External"/><Relationship Id="rId24" Type="http://schemas.openxmlformats.org/officeDocument/2006/relationships/hyperlink" Target="https://podminky.urs.cz/item/CS_URS_2024_01/936942211" TargetMode="External"/><Relationship Id="rId32" Type="http://schemas.openxmlformats.org/officeDocument/2006/relationships/hyperlink" Target="https://podminky.urs.cz/item/CS_URS_2024_01/997013655" TargetMode="External"/><Relationship Id="rId37" Type="http://schemas.openxmlformats.org/officeDocument/2006/relationships/hyperlink" Target="https://podminky.urs.cz/item/CS_URS_2024_01/460161253" TargetMode="External"/><Relationship Id="rId40" Type="http://schemas.openxmlformats.org/officeDocument/2006/relationships/hyperlink" Target="https://podminky.urs.cz/item/CS_URS_2024_01/711112001" TargetMode="External"/><Relationship Id="rId5" Type="http://schemas.openxmlformats.org/officeDocument/2006/relationships/hyperlink" Target="https://podminky.urs.cz/item/CS_URS_2024_01/131151104" TargetMode="External"/><Relationship Id="rId15" Type="http://schemas.openxmlformats.org/officeDocument/2006/relationships/hyperlink" Target="https://podminky.urs.cz/item/CS_URS_2024_01/273361116" TargetMode="External"/><Relationship Id="rId23" Type="http://schemas.openxmlformats.org/officeDocument/2006/relationships/hyperlink" Target="https://podminky.urs.cz/item/CS_URS_2024_01/629992112" TargetMode="External"/><Relationship Id="rId28" Type="http://schemas.openxmlformats.org/officeDocument/2006/relationships/hyperlink" Target="https://podminky.urs.cz/item/CS_URS_2024_01/966075141" TargetMode="External"/><Relationship Id="rId36" Type="http://schemas.openxmlformats.org/officeDocument/2006/relationships/hyperlink" Target="https://podminky.urs.cz/item/CS_URS_2024_01/998212111" TargetMode="External"/><Relationship Id="rId10" Type="http://schemas.openxmlformats.org/officeDocument/2006/relationships/hyperlink" Target="https://podminky.urs.cz/item/CS_URS_2024_01/182311123" TargetMode="External"/><Relationship Id="rId19" Type="http://schemas.openxmlformats.org/officeDocument/2006/relationships/hyperlink" Target="https://podminky.urs.cz/item/CS_URS_2024_01/320101112" TargetMode="External"/><Relationship Id="rId31" Type="http://schemas.openxmlformats.org/officeDocument/2006/relationships/hyperlink" Target="https://podminky.urs.cz/item/CS_URS_2024_01/997013603" TargetMode="External"/><Relationship Id="rId4" Type="http://schemas.openxmlformats.org/officeDocument/2006/relationships/hyperlink" Target="https://podminky.urs.cz/item/CS_URS_2024_01/129153101" TargetMode="External"/><Relationship Id="rId9" Type="http://schemas.openxmlformats.org/officeDocument/2006/relationships/hyperlink" Target="https://podminky.urs.cz/item/CS_URS_2024_01/181411123" TargetMode="External"/><Relationship Id="rId14" Type="http://schemas.openxmlformats.org/officeDocument/2006/relationships/hyperlink" Target="https://podminky.urs.cz/item/CS_URS_2024_01/273354211" TargetMode="External"/><Relationship Id="rId22" Type="http://schemas.openxmlformats.org/officeDocument/2006/relationships/hyperlink" Target="https://podminky.urs.cz/item/CS_URS_2024_01/465513157" TargetMode="External"/><Relationship Id="rId27" Type="http://schemas.openxmlformats.org/officeDocument/2006/relationships/hyperlink" Target="https://podminky.urs.cz/item/CS_URS_2024_01/963051111" TargetMode="External"/><Relationship Id="rId30" Type="http://schemas.openxmlformats.org/officeDocument/2006/relationships/hyperlink" Target="https://podminky.urs.cz/item/CS_URS_2024_01/997013602" TargetMode="External"/><Relationship Id="rId35" Type="http://schemas.openxmlformats.org/officeDocument/2006/relationships/hyperlink" Target="https://podminky.urs.cz/item/CS_URS_2024_01/997211611" TargetMode="External"/><Relationship Id="rId43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4_01/334361226" TargetMode="External"/><Relationship Id="rId117" Type="http://schemas.openxmlformats.org/officeDocument/2006/relationships/hyperlink" Target="https://podminky.urs.cz/item/CS_URS_2024_01/789421333" TargetMode="External"/><Relationship Id="rId21" Type="http://schemas.openxmlformats.org/officeDocument/2006/relationships/hyperlink" Target="https://podminky.urs.cz/item/CS_URS_2024_01/327501111" TargetMode="External"/><Relationship Id="rId42" Type="http://schemas.openxmlformats.org/officeDocument/2006/relationships/hyperlink" Target="https://podminky.urs.cz/item/CS_URS_2024_01/521273111" TargetMode="External"/><Relationship Id="rId47" Type="http://schemas.openxmlformats.org/officeDocument/2006/relationships/hyperlink" Target="https://podminky.urs.cz/item/CS_URS_2024_01/895270012" TargetMode="External"/><Relationship Id="rId63" Type="http://schemas.openxmlformats.org/officeDocument/2006/relationships/hyperlink" Target="https://podminky.urs.cz/item/CS_URS_2024_01/944611111" TargetMode="External"/><Relationship Id="rId68" Type="http://schemas.openxmlformats.org/officeDocument/2006/relationships/hyperlink" Target="https://podminky.urs.cz/item/CS_URS_2024_01/946221831" TargetMode="External"/><Relationship Id="rId84" Type="http://schemas.openxmlformats.org/officeDocument/2006/relationships/hyperlink" Target="https://podminky.urs.cz/item/CS_URS_2024_01/985311112" TargetMode="External"/><Relationship Id="rId89" Type="http://schemas.openxmlformats.org/officeDocument/2006/relationships/hyperlink" Target="https://podminky.urs.cz/item/CS_URS_2024_01/985323912" TargetMode="External"/><Relationship Id="rId112" Type="http://schemas.openxmlformats.org/officeDocument/2006/relationships/hyperlink" Target="https://podminky.urs.cz/item/CS_URS_2024_01/789223122" TargetMode="External"/><Relationship Id="rId16" Type="http://schemas.openxmlformats.org/officeDocument/2006/relationships/hyperlink" Target="https://podminky.urs.cz/item/CS_URS_2024_01/317321191" TargetMode="External"/><Relationship Id="rId107" Type="http://schemas.openxmlformats.org/officeDocument/2006/relationships/hyperlink" Target="https://podminky.urs.cz/item/CS_URS_2024_01/711491177" TargetMode="External"/><Relationship Id="rId11" Type="http://schemas.openxmlformats.org/officeDocument/2006/relationships/hyperlink" Target="https://podminky.urs.cz/item/CS_URS_2024_01/175111201" TargetMode="External"/><Relationship Id="rId24" Type="http://schemas.openxmlformats.org/officeDocument/2006/relationships/hyperlink" Target="https://podminky.urs.cz/item/CS_URS_2024_01/334351112" TargetMode="External"/><Relationship Id="rId32" Type="http://schemas.openxmlformats.org/officeDocument/2006/relationships/hyperlink" Target="https://podminky.urs.cz/item/CS_URS_2024_01/429172121" TargetMode="External"/><Relationship Id="rId37" Type="http://schemas.openxmlformats.org/officeDocument/2006/relationships/hyperlink" Target="https://podminky.urs.cz/item/CS_URS_2024_01/452318510" TargetMode="External"/><Relationship Id="rId40" Type="http://schemas.openxmlformats.org/officeDocument/2006/relationships/hyperlink" Target="https://podminky.urs.cz/item/CS_URS_2024_01/521271921" TargetMode="External"/><Relationship Id="rId45" Type="http://schemas.openxmlformats.org/officeDocument/2006/relationships/hyperlink" Target="https://podminky.urs.cz/item/CS_URS_2024_01/521281211" TargetMode="External"/><Relationship Id="rId53" Type="http://schemas.openxmlformats.org/officeDocument/2006/relationships/hyperlink" Target="https://podminky.urs.cz/item/CS_URS_2024_01/936171211" TargetMode="External"/><Relationship Id="rId58" Type="http://schemas.openxmlformats.org/officeDocument/2006/relationships/hyperlink" Target="https://podminky.urs.cz/item/CS_URS_2024_01/941111211" TargetMode="External"/><Relationship Id="rId66" Type="http://schemas.openxmlformats.org/officeDocument/2006/relationships/hyperlink" Target="https://podminky.urs.cz/item/CS_URS_2024_01/946221131" TargetMode="External"/><Relationship Id="rId74" Type="http://schemas.openxmlformats.org/officeDocument/2006/relationships/hyperlink" Target="https://podminky.urs.cz/item/CS_URS_2024_01/963071111" TargetMode="External"/><Relationship Id="rId79" Type="http://schemas.openxmlformats.org/officeDocument/2006/relationships/hyperlink" Target="https://podminky.urs.cz/item/CS_URS_2024_01/985112113" TargetMode="External"/><Relationship Id="rId87" Type="http://schemas.openxmlformats.org/officeDocument/2006/relationships/hyperlink" Target="https://podminky.urs.cz/item/CS_URS_2024_01/985323111" TargetMode="External"/><Relationship Id="rId102" Type="http://schemas.openxmlformats.org/officeDocument/2006/relationships/hyperlink" Target="https://podminky.urs.cz/item/CS_URS_2024_01/711412001" TargetMode="External"/><Relationship Id="rId110" Type="http://schemas.openxmlformats.org/officeDocument/2006/relationships/hyperlink" Target="https://podminky.urs.cz/item/CS_URS_2024_01/789212123" TargetMode="External"/><Relationship Id="rId115" Type="http://schemas.openxmlformats.org/officeDocument/2006/relationships/hyperlink" Target="https://podminky.urs.cz/item/CS_URS_2024_01/789323221" TargetMode="External"/><Relationship Id="rId5" Type="http://schemas.openxmlformats.org/officeDocument/2006/relationships/hyperlink" Target="https://podminky.urs.cz/item/CS_URS_2024_01/153812121" TargetMode="External"/><Relationship Id="rId61" Type="http://schemas.openxmlformats.org/officeDocument/2006/relationships/hyperlink" Target="https://podminky.urs.cz/item/CS_URS_2024_01/944121222" TargetMode="External"/><Relationship Id="rId82" Type="http://schemas.openxmlformats.org/officeDocument/2006/relationships/hyperlink" Target="https://podminky.urs.cz/item/CS_URS_2024_01/985113192" TargetMode="External"/><Relationship Id="rId90" Type="http://schemas.openxmlformats.org/officeDocument/2006/relationships/hyperlink" Target="https://podminky.urs.cz/item/CS_URS_2024_01/985324111" TargetMode="External"/><Relationship Id="rId95" Type="http://schemas.openxmlformats.org/officeDocument/2006/relationships/hyperlink" Target="https://podminky.urs.cz/item/CS_URS_2024_01/997013843" TargetMode="External"/><Relationship Id="rId19" Type="http://schemas.openxmlformats.org/officeDocument/2006/relationships/hyperlink" Target="https://podminky.urs.cz/item/CS_URS_2024_01/317361116" TargetMode="External"/><Relationship Id="rId14" Type="http://schemas.openxmlformats.org/officeDocument/2006/relationships/hyperlink" Target="https://podminky.urs.cz/item/CS_URS_2024_01/212795111" TargetMode="External"/><Relationship Id="rId22" Type="http://schemas.openxmlformats.org/officeDocument/2006/relationships/hyperlink" Target="https://podminky.urs.cz/item/CS_URS_2024_01/334323218" TargetMode="External"/><Relationship Id="rId27" Type="http://schemas.openxmlformats.org/officeDocument/2006/relationships/hyperlink" Target="https://podminky.urs.cz/item/CS_URS_2024_01/421941211" TargetMode="External"/><Relationship Id="rId30" Type="http://schemas.openxmlformats.org/officeDocument/2006/relationships/hyperlink" Target="https://podminky.urs.cz/item/CS_URS_2024_01/421941321" TargetMode="External"/><Relationship Id="rId35" Type="http://schemas.openxmlformats.org/officeDocument/2006/relationships/hyperlink" Target="https://podminky.urs.cz/item/CS_URS_2024_01/451475121" TargetMode="External"/><Relationship Id="rId43" Type="http://schemas.openxmlformats.org/officeDocument/2006/relationships/hyperlink" Target="https://podminky.urs.cz/item/CS_URS_2024_01/521273211" TargetMode="External"/><Relationship Id="rId48" Type="http://schemas.openxmlformats.org/officeDocument/2006/relationships/hyperlink" Target="https://podminky.urs.cz/item/CS_URS_2024_01/895270021" TargetMode="External"/><Relationship Id="rId56" Type="http://schemas.openxmlformats.org/officeDocument/2006/relationships/hyperlink" Target="https://podminky.urs.cz/item/CS_URS_2024_01/938905312" TargetMode="External"/><Relationship Id="rId64" Type="http://schemas.openxmlformats.org/officeDocument/2006/relationships/hyperlink" Target="https://podminky.urs.cz/item/CS_URS_2024_01/944611211" TargetMode="External"/><Relationship Id="rId69" Type="http://schemas.openxmlformats.org/officeDocument/2006/relationships/hyperlink" Target="https://podminky.urs.cz/item/CS_URS_2024_01/949221111" TargetMode="External"/><Relationship Id="rId77" Type="http://schemas.openxmlformats.org/officeDocument/2006/relationships/hyperlink" Target="https://podminky.urs.cz/item/CS_URS_2024_01/985112111" TargetMode="External"/><Relationship Id="rId100" Type="http://schemas.openxmlformats.org/officeDocument/2006/relationships/hyperlink" Target="https://podminky.urs.cz/item/CS_URS_2024_01/711411001" TargetMode="External"/><Relationship Id="rId105" Type="http://schemas.openxmlformats.org/officeDocument/2006/relationships/hyperlink" Target="https://podminky.urs.cz/item/CS_URS_2024_01/711432101" TargetMode="External"/><Relationship Id="rId113" Type="http://schemas.openxmlformats.org/officeDocument/2006/relationships/hyperlink" Target="https://podminky.urs.cz/item/CS_URS_2024_01/789323211" TargetMode="External"/><Relationship Id="rId118" Type="http://schemas.openxmlformats.org/officeDocument/2006/relationships/hyperlink" Target="https://podminky.urs.cz/item/CS_URS_2024_01/998781101" TargetMode="External"/><Relationship Id="rId8" Type="http://schemas.openxmlformats.org/officeDocument/2006/relationships/hyperlink" Target="https://podminky.urs.cz/item/CS_URS_2024_01/162751139" TargetMode="External"/><Relationship Id="rId51" Type="http://schemas.openxmlformats.org/officeDocument/2006/relationships/hyperlink" Target="https://podminky.urs.cz/item/CS_URS_2024_01/931992121" TargetMode="External"/><Relationship Id="rId72" Type="http://schemas.openxmlformats.org/officeDocument/2006/relationships/hyperlink" Target="https://podminky.urs.cz/item/CS_URS_2024_01/962041211" TargetMode="External"/><Relationship Id="rId80" Type="http://schemas.openxmlformats.org/officeDocument/2006/relationships/hyperlink" Target="https://podminky.urs.cz/item/CS_URS_2024_01/985112193" TargetMode="External"/><Relationship Id="rId85" Type="http://schemas.openxmlformats.org/officeDocument/2006/relationships/hyperlink" Target="https://podminky.urs.cz/item/CS_URS_2024_01/985311117" TargetMode="External"/><Relationship Id="rId93" Type="http://schemas.openxmlformats.org/officeDocument/2006/relationships/hyperlink" Target="https://podminky.urs.cz/item/CS_URS_2024_01/997013601" TargetMode="External"/><Relationship Id="rId98" Type="http://schemas.openxmlformats.org/officeDocument/2006/relationships/hyperlink" Target="https://podminky.urs.cz/item/CS_URS_2024_01/997211621" TargetMode="External"/><Relationship Id="rId3" Type="http://schemas.openxmlformats.org/officeDocument/2006/relationships/hyperlink" Target="https://podminky.urs.cz/item/CS_URS_2024_01/121103113" TargetMode="External"/><Relationship Id="rId12" Type="http://schemas.openxmlformats.org/officeDocument/2006/relationships/hyperlink" Target="https://podminky.urs.cz/item/CS_URS_2024_01/181411163" TargetMode="External"/><Relationship Id="rId17" Type="http://schemas.openxmlformats.org/officeDocument/2006/relationships/hyperlink" Target="https://podminky.urs.cz/item/CS_URS_2024_01/317353121" TargetMode="External"/><Relationship Id="rId25" Type="http://schemas.openxmlformats.org/officeDocument/2006/relationships/hyperlink" Target="https://podminky.urs.cz/item/CS_URS_2024_01/334351211" TargetMode="External"/><Relationship Id="rId33" Type="http://schemas.openxmlformats.org/officeDocument/2006/relationships/hyperlink" Target="https://podminky.urs.cz/item/CS_URS_2024_01/429172211" TargetMode="External"/><Relationship Id="rId38" Type="http://schemas.openxmlformats.org/officeDocument/2006/relationships/hyperlink" Target="https://podminky.urs.cz/item/CS_URS_2024_01/457311115" TargetMode="External"/><Relationship Id="rId46" Type="http://schemas.openxmlformats.org/officeDocument/2006/relationships/hyperlink" Target="https://podminky.urs.cz/item/CS_URS_2024_01/521283221" TargetMode="External"/><Relationship Id="rId59" Type="http://schemas.openxmlformats.org/officeDocument/2006/relationships/hyperlink" Target="https://podminky.urs.cz/item/CS_URS_2024_01/941112811" TargetMode="External"/><Relationship Id="rId67" Type="http://schemas.openxmlformats.org/officeDocument/2006/relationships/hyperlink" Target="https://podminky.urs.cz/item/CS_URS_2024_01/946221231" TargetMode="External"/><Relationship Id="rId103" Type="http://schemas.openxmlformats.org/officeDocument/2006/relationships/hyperlink" Target="https://podminky.urs.cz/item/CS_URS_2024_01/711412002" TargetMode="External"/><Relationship Id="rId108" Type="http://schemas.openxmlformats.org/officeDocument/2006/relationships/hyperlink" Target="https://podminky.urs.cz/item/CS_URS_2024_01/711491272" TargetMode="External"/><Relationship Id="rId116" Type="http://schemas.openxmlformats.org/officeDocument/2006/relationships/hyperlink" Target="https://podminky.urs.cz/item/CS_URS_2024_01/789351260" TargetMode="External"/><Relationship Id="rId20" Type="http://schemas.openxmlformats.org/officeDocument/2006/relationships/hyperlink" Target="https://podminky.urs.cz/item/CS_URS_2024_01/317661132" TargetMode="External"/><Relationship Id="rId41" Type="http://schemas.openxmlformats.org/officeDocument/2006/relationships/hyperlink" Target="https://podminky.urs.cz/item/CS_URS_2024_01/521272215" TargetMode="External"/><Relationship Id="rId54" Type="http://schemas.openxmlformats.org/officeDocument/2006/relationships/hyperlink" Target="https://podminky.urs.cz/item/CS_URS_2024_01/936171311" TargetMode="External"/><Relationship Id="rId62" Type="http://schemas.openxmlformats.org/officeDocument/2006/relationships/hyperlink" Target="https://podminky.urs.cz/item/CS_URS_2024_01/944121822" TargetMode="External"/><Relationship Id="rId70" Type="http://schemas.openxmlformats.org/officeDocument/2006/relationships/hyperlink" Target="https://podminky.urs.cz/item/CS_URS_2024_01/949221211" TargetMode="External"/><Relationship Id="rId75" Type="http://schemas.openxmlformats.org/officeDocument/2006/relationships/hyperlink" Target="https://podminky.urs.cz/item/CS_URS_2024_01/966075141" TargetMode="External"/><Relationship Id="rId83" Type="http://schemas.openxmlformats.org/officeDocument/2006/relationships/hyperlink" Target="https://podminky.urs.cz/item/CS_URS_2024_01/985131111" TargetMode="External"/><Relationship Id="rId88" Type="http://schemas.openxmlformats.org/officeDocument/2006/relationships/hyperlink" Target="https://podminky.urs.cz/item/CS_URS_2024_01/985323212" TargetMode="External"/><Relationship Id="rId91" Type="http://schemas.openxmlformats.org/officeDocument/2006/relationships/hyperlink" Target="https://podminky.urs.cz/item/CS_URS_2024_01/985324912" TargetMode="External"/><Relationship Id="rId96" Type="http://schemas.openxmlformats.org/officeDocument/2006/relationships/hyperlink" Target="https://podminky.urs.cz/item/CS_URS_2024_01/997211511" TargetMode="External"/><Relationship Id="rId111" Type="http://schemas.openxmlformats.org/officeDocument/2006/relationships/hyperlink" Target="https://podminky.urs.cz/item/CS_URS_2024_01/789223121" TargetMode="External"/><Relationship Id="rId1" Type="http://schemas.openxmlformats.org/officeDocument/2006/relationships/hyperlink" Target="https://podminky.urs.cz/item/CS_URS_2024_01/111211201" TargetMode="External"/><Relationship Id="rId6" Type="http://schemas.openxmlformats.org/officeDocument/2006/relationships/hyperlink" Target="https://podminky.urs.cz/item/CS_URS_2024_01/162351103" TargetMode="External"/><Relationship Id="rId15" Type="http://schemas.openxmlformats.org/officeDocument/2006/relationships/hyperlink" Target="https://podminky.urs.cz/item/CS_URS_2024_01/317321118" TargetMode="External"/><Relationship Id="rId23" Type="http://schemas.openxmlformats.org/officeDocument/2006/relationships/hyperlink" Target="https://podminky.urs.cz/item/CS_URS_2024_01/334333291" TargetMode="External"/><Relationship Id="rId28" Type="http://schemas.openxmlformats.org/officeDocument/2006/relationships/hyperlink" Target="https://podminky.urs.cz/item/CS_URS_2024_01/421941221" TargetMode="External"/><Relationship Id="rId36" Type="http://schemas.openxmlformats.org/officeDocument/2006/relationships/hyperlink" Target="https://podminky.urs.cz/item/CS_URS_2024_01/451475122" TargetMode="External"/><Relationship Id="rId49" Type="http://schemas.openxmlformats.org/officeDocument/2006/relationships/hyperlink" Target="https://podminky.urs.cz/item/CS_URS_2024_01/911121211" TargetMode="External"/><Relationship Id="rId57" Type="http://schemas.openxmlformats.org/officeDocument/2006/relationships/hyperlink" Target="https://podminky.urs.cz/item/CS_URS_2024_01/941111111" TargetMode="External"/><Relationship Id="rId106" Type="http://schemas.openxmlformats.org/officeDocument/2006/relationships/hyperlink" Target="https://podminky.urs.cz/item/CS_URS_2024_01/711491172" TargetMode="External"/><Relationship Id="rId114" Type="http://schemas.openxmlformats.org/officeDocument/2006/relationships/hyperlink" Target="https://podminky.urs.cz/item/CS_URS_2024_01/789323216" TargetMode="External"/><Relationship Id="rId119" Type="http://schemas.openxmlformats.org/officeDocument/2006/relationships/hyperlink" Target="https://podminky.urs.cz/item/CS_URS_2024_01/460161231" TargetMode="External"/><Relationship Id="rId10" Type="http://schemas.openxmlformats.org/officeDocument/2006/relationships/hyperlink" Target="https://podminky.urs.cz/item/CS_URS_2024_01/171251201" TargetMode="External"/><Relationship Id="rId31" Type="http://schemas.openxmlformats.org/officeDocument/2006/relationships/hyperlink" Target="https://podminky.urs.cz/item/CS_URS_2024_01/421941521" TargetMode="External"/><Relationship Id="rId44" Type="http://schemas.openxmlformats.org/officeDocument/2006/relationships/hyperlink" Target="https://podminky.urs.cz/item/CS_URS_2024_01/521281111" TargetMode="External"/><Relationship Id="rId52" Type="http://schemas.openxmlformats.org/officeDocument/2006/relationships/hyperlink" Target="https://podminky.urs.cz/item/CS_URS_2024_01/936171150" TargetMode="External"/><Relationship Id="rId60" Type="http://schemas.openxmlformats.org/officeDocument/2006/relationships/hyperlink" Target="https://podminky.urs.cz/item/CS_URS_2024_01/944121122" TargetMode="External"/><Relationship Id="rId65" Type="http://schemas.openxmlformats.org/officeDocument/2006/relationships/hyperlink" Target="https://podminky.urs.cz/item/CS_URS_2024_01/944611811" TargetMode="External"/><Relationship Id="rId73" Type="http://schemas.openxmlformats.org/officeDocument/2006/relationships/hyperlink" Target="https://podminky.urs.cz/item/CS_URS_2024_01/962051111" TargetMode="External"/><Relationship Id="rId78" Type="http://schemas.openxmlformats.org/officeDocument/2006/relationships/hyperlink" Target="https://podminky.urs.cz/item/CS_URS_2024_01/985112112" TargetMode="External"/><Relationship Id="rId81" Type="http://schemas.openxmlformats.org/officeDocument/2006/relationships/hyperlink" Target="https://podminky.urs.cz/item/CS_URS_2024_01/985113131" TargetMode="External"/><Relationship Id="rId86" Type="http://schemas.openxmlformats.org/officeDocument/2006/relationships/hyperlink" Target="https://podminky.urs.cz/item/CS_URS_2024_01/985312114" TargetMode="External"/><Relationship Id="rId94" Type="http://schemas.openxmlformats.org/officeDocument/2006/relationships/hyperlink" Target="https://podminky.urs.cz/item/CS_URS_2024_01/997013841" TargetMode="External"/><Relationship Id="rId99" Type="http://schemas.openxmlformats.org/officeDocument/2006/relationships/hyperlink" Target="https://podminky.urs.cz/item/CS_URS_2024_01/711131821" TargetMode="External"/><Relationship Id="rId101" Type="http://schemas.openxmlformats.org/officeDocument/2006/relationships/hyperlink" Target="https://podminky.urs.cz/item/CS_URS_2024_01/711411002" TargetMode="External"/><Relationship Id="rId4" Type="http://schemas.openxmlformats.org/officeDocument/2006/relationships/hyperlink" Target="https://podminky.urs.cz/item/CS_URS_2024_01/122251101" TargetMode="External"/><Relationship Id="rId9" Type="http://schemas.openxmlformats.org/officeDocument/2006/relationships/hyperlink" Target="https://podminky.urs.cz/item/CS_URS_2024_01/171201221" TargetMode="External"/><Relationship Id="rId13" Type="http://schemas.openxmlformats.org/officeDocument/2006/relationships/hyperlink" Target="https://podminky.urs.cz/item/CS_URS_2024_01/182311123" TargetMode="External"/><Relationship Id="rId18" Type="http://schemas.openxmlformats.org/officeDocument/2006/relationships/hyperlink" Target="https://podminky.urs.cz/item/CS_URS_2024_01/317353221" TargetMode="External"/><Relationship Id="rId39" Type="http://schemas.openxmlformats.org/officeDocument/2006/relationships/hyperlink" Target="https://podminky.urs.cz/item/CS_URS_2024_01/465515513" TargetMode="External"/><Relationship Id="rId109" Type="http://schemas.openxmlformats.org/officeDocument/2006/relationships/hyperlink" Target="https://podminky.urs.cz/item/CS_URS_2024_01/998711101" TargetMode="External"/><Relationship Id="rId34" Type="http://schemas.openxmlformats.org/officeDocument/2006/relationships/hyperlink" Target="https://podminky.urs.cz/item/CS_URS_2024_01/429173112" TargetMode="External"/><Relationship Id="rId50" Type="http://schemas.openxmlformats.org/officeDocument/2006/relationships/hyperlink" Target="https://podminky.urs.cz/item/CS_URS_2024_01/911121311" TargetMode="External"/><Relationship Id="rId55" Type="http://schemas.openxmlformats.org/officeDocument/2006/relationships/hyperlink" Target="https://podminky.urs.cz/item/CS_URS_2024_01/938905311" TargetMode="External"/><Relationship Id="rId76" Type="http://schemas.openxmlformats.org/officeDocument/2006/relationships/hyperlink" Target="https://podminky.urs.cz/item/CS_URS_2024_01/977141125%20-%20R" TargetMode="External"/><Relationship Id="rId97" Type="http://schemas.openxmlformats.org/officeDocument/2006/relationships/hyperlink" Target="https://podminky.urs.cz/item/CS_URS_2024_01/997211611" TargetMode="External"/><Relationship Id="rId104" Type="http://schemas.openxmlformats.org/officeDocument/2006/relationships/hyperlink" Target="https://podminky.urs.cz/item/CS_URS_2024_01/711431101" TargetMode="External"/><Relationship Id="rId120" Type="http://schemas.openxmlformats.org/officeDocument/2006/relationships/drawing" Target="../drawings/drawing6.xml"/><Relationship Id="rId7" Type="http://schemas.openxmlformats.org/officeDocument/2006/relationships/hyperlink" Target="https://podminky.urs.cz/item/CS_URS_2024_01/162751117" TargetMode="External"/><Relationship Id="rId71" Type="http://schemas.openxmlformats.org/officeDocument/2006/relationships/hyperlink" Target="https://podminky.urs.cz/item/CS_URS_2024_01/949221811" TargetMode="External"/><Relationship Id="rId92" Type="http://schemas.openxmlformats.org/officeDocument/2006/relationships/hyperlink" Target="https://podminky.urs.cz/item/CS_URS_2024_01/997006519" TargetMode="External"/><Relationship Id="rId2" Type="http://schemas.openxmlformats.org/officeDocument/2006/relationships/hyperlink" Target="https://podminky.urs.cz/item/CS_URS_2024_01/119001422" TargetMode="External"/><Relationship Id="rId29" Type="http://schemas.openxmlformats.org/officeDocument/2006/relationships/hyperlink" Target="https://podminky.urs.cz/item/CS_URS_2024_01/421941311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9"/>
  <sheetViews>
    <sheetView showGridLines="0" tabSelected="1" workbookViewId="0">
      <selection activeCell="AN8" sqref="AN8"/>
    </sheetView>
  </sheetViews>
  <sheetFormatPr defaultRowHeight="10"/>
  <cols>
    <col min="1" max="1" width="8.33203125" style="1" customWidth="1"/>
    <col min="2" max="2" width="1.6640625" style="1" customWidth="1"/>
    <col min="3" max="3" width="4.10937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4414062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44140625" style="1" customWidth="1"/>
    <col min="42" max="42" width="4.109375" style="1" customWidth="1"/>
    <col min="43" max="43" width="15.6640625" style="1" customWidth="1"/>
    <col min="44" max="44" width="13.6640625" style="1" customWidth="1"/>
    <col min="45" max="47" width="25.7773437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09375" style="1" hidden="1" customWidth="1"/>
    <col min="54" max="54" width="25" style="1" hidden="1" customWidth="1"/>
    <col min="55" max="55" width="21.6640625" style="1" hidden="1" customWidth="1"/>
    <col min="56" max="56" width="19.109375" style="1" hidden="1" customWidth="1"/>
    <col min="57" max="57" width="66.44140625" style="1" customWidth="1"/>
    <col min="71" max="91" width="9.33203125" style="1" hidden="1"/>
  </cols>
  <sheetData>
    <row r="1" spans="1:74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pans="1:74" s="1" customFormat="1" ht="37" customHeight="1">
      <c r="AR2" s="365"/>
      <c r="AS2" s="365"/>
      <c r="AT2" s="365"/>
      <c r="AU2" s="365"/>
      <c r="AV2" s="365"/>
      <c r="AW2" s="365"/>
      <c r="AX2" s="365"/>
      <c r="AY2" s="365"/>
      <c r="AZ2" s="365"/>
      <c r="BA2" s="365"/>
      <c r="BB2" s="365"/>
      <c r="BC2" s="365"/>
      <c r="BD2" s="365"/>
      <c r="BE2" s="365"/>
      <c r="BS2" s="20" t="s">
        <v>6</v>
      </c>
      <c r="BT2" s="20" t="s">
        <v>7</v>
      </c>
    </row>
    <row r="3" spans="1:74" s="1" customFormat="1" ht="7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pans="1:74" s="1" customFormat="1" ht="25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pans="1:74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81" t="s">
        <v>14</v>
      </c>
      <c r="L5" s="382"/>
      <c r="M5" s="382"/>
      <c r="N5" s="382"/>
      <c r="O5" s="382"/>
      <c r="P5" s="382"/>
      <c r="Q5" s="382"/>
      <c r="R5" s="382"/>
      <c r="S5" s="382"/>
      <c r="T5" s="382"/>
      <c r="U5" s="382"/>
      <c r="V5" s="382"/>
      <c r="W5" s="382"/>
      <c r="X5" s="382"/>
      <c r="Y5" s="382"/>
      <c r="Z5" s="382"/>
      <c r="AA5" s="382"/>
      <c r="AB5" s="382"/>
      <c r="AC5" s="382"/>
      <c r="AD5" s="382"/>
      <c r="AE5" s="382"/>
      <c r="AF5" s="382"/>
      <c r="AG5" s="382"/>
      <c r="AH5" s="382"/>
      <c r="AI5" s="382"/>
      <c r="AJ5" s="382"/>
      <c r="AK5" s="382"/>
      <c r="AL5" s="382"/>
      <c r="AM5" s="382"/>
      <c r="AN5" s="382"/>
      <c r="AO5" s="382"/>
      <c r="AP5" s="25"/>
      <c r="AQ5" s="25"/>
      <c r="AR5" s="23"/>
      <c r="BE5" s="378" t="s">
        <v>15</v>
      </c>
      <c r="BS5" s="20" t="s">
        <v>6</v>
      </c>
    </row>
    <row r="6" spans="1:74" s="1" customFormat="1" ht="37" customHeight="1">
      <c r="B6" s="24"/>
      <c r="C6" s="25"/>
      <c r="D6" s="31" t="s">
        <v>16</v>
      </c>
      <c r="E6" s="25"/>
      <c r="F6" s="25"/>
      <c r="G6" s="25"/>
      <c r="H6" s="25"/>
      <c r="I6" s="25"/>
      <c r="J6" s="25"/>
      <c r="K6" s="383" t="s">
        <v>17</v>
      </c>
      <c r="L6" s="382"/>
      <c r="M6" s="382"/>
      <c r="N6" s="382"/>
      <c r="O6" s="382"/>
      <c r="P6" s="382"/>
      <c r="Q6" s="382"/>
      <c r="R6" s="382"/>
      <c r="S6" s="382"/>
      <c r="T6" s="382"/>
      <c r="U6" s="382"/>
      <c r="V6" s="382"/>
      <c r="W6" s="382"/>
      <c r="X6" s="382"/>
      <c r="Y6" s="382"/>
      <c r="Z6" s="382"/>
      <c r="AA6" s="382"/>
      <c r="AB6" s="382"/>
      <c r="AC6" s="382"/>
      <c r="AD6" s="382"/>
      <c r="AE6" s="382"/>
      <c r="AF6" s="382"/>
      <c r="AG6" s="382"/>
      <c r="AH6" s="382"/>
      <c r="AI6" s="382"/>
      <c r="AJ6" s="382"/>
      <c r="AK6" s="382"/>
      <c r="AL6" s="382"/>
      <c r="AM6" s="382"/>
      <c r="AN6" s="382"/>
      <c r="AO6" s="382"/>
      <c r="AP6" s="25"/>
      <c r="AQ6" s="25"/>
      <c r="AR6" s="23"/>
      <c r="BE6" s="379"/>
      <c r="BS6" s="20" t="s">
        <v>6</v>
      </c>
    </row>
    <row r="7" spans="1:74" s="1" customFormat="1" ht="12" customHeight="1">
      <c r="B7" s="24"/>
      <c r="C7" s="25"/>
      <c r="D7" s="32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2" t="s">
        <v>20</v>
      </c>
      <c r="AL7" s="25"/>
      <c r="AM7" s="25"/>
      <c r="AN7" s="30" t="s">
        <v>19</v>
      </c>
      <c r="AO7" s="25"/>
      <c r="AP7" s="25"/>
      <c r="AQ7" s="25"/>
      <c r="AR7" s="23"/>
      <c r="BE7" s="379"/>
      <c r="BS7" s="20" t="s">
        <v>6</v>
      </c>
    </row>
    <row r="8" spans="1:74" s="1" customFormat="1" ht="12" customHeight="1">
      <c r="B8" s="24"/>
      <c r="C8" s="25"/>
      <c r="D8" s="32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2" t="s">
        <v>23</v>
      </c>
      <c r="AL8" s="25"/>
      <c r="AM8" s="25"/>
      <c r="AN8" s="33"/>
      <c r="AO8" s="25"/>
      <c r="AP8" s="25"/>
      <c r="AQ8" s="25"/>
      <c r="AR8" s="23"/>
      <c r="BE8" s="379"/>
      <c r="BS8" s="20" t="s">
        <v>6</v>
      </c>
    </row>
    <row r="9" spans="1:74" s="1" customFormat="1" ht="14.5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79"/>
      <c r="BS9" s="20" t="s">
        <v>6</v>
      </c>
    </row>
    <row r="10" spans="1:74" s="1" customFormat="1" ht="12" customHeight="1">
      <c r="B10" s="24"/>
      <c r="C10" s="25"/>
      <c r="D10" s="32" t="s">
        <v>24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2" t="s">
        <v>25</v>
      </c>
      <c r="AL10" s="25"/>
      <c r="AM10" s="25"/>
      <c r="AN10" s="30" t="s">
        <v>26</v>
      </c>
      <c r="AO10" s="25"/>
      <c r="AP10" s="25"/>
      <c r="AQ10" s="25"/>
      <c r="AR10" s="23"/>
      <c r="BE10" s="379"/>
      <c r="BS10" s="20" t="s">
        <v>6</v>
      </c>
    </row>
    <row r="11" spans="1:74" s="1" customFormat="1" ht="18.399999999999999" customHeight="1">
      <c r="B11" s="24"/>
      <c r="C11" s="25"/>
      <c r="D11" s="25"/>
      <c r="E11" s="30" t="s">
        <v>27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2" t="s">
        <v>28</v>
      </c>
      <c r="AL11" s="25"/>
      <c r="AM11" s="25"/>
      <c r="AN11" s="30" t="s">
        <v>29</v>
      </c>
      <c r="AO11" s="25"/>
      <c r="AP11" s="25"/>
      <c r="AQ11" s="25"/>
      <c r="AR11" s="23"/>
      <c r="BE11" s="379"/>
      <c r="BS11" s="20" t="s">
        <v>6</v>
      </c>
    </row>
    <row r="12" spans="1:74" s="1" customFormat="1" ht="7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79"/>
      <c r="BS12" s="20" t="s">
        <v>6</v>
      </c>
    </row>
    <row r="13" spans="1:74" s="1" customFormat="1" ht="12" customHeight="1">
      <c r="B13" s="24"/>
      <c r="C13" s="25"/>
      <c r="D13" s="32" t="s">
        <v>30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2" t="s">
        <v>25</v>
      </c>
      <c r="AL13" s="25"/>
      <c r="AM13" s="25"/>
      <c r="AN13" s="34" t="s">
        <v>31</v>
      </c>
      <c r="AO13" s="25"/>
      <c r="AP13" s="25"/>
      <c r="AQ13" s="25"/>
      <c r="AR13" s="23"/>
      <c r="BE13" s="379"/>
      <c r="BS13" s="20" t="s">
        <v>6</v>
      </c>
    </row>
    <row r="14" spans="1:74" ht="12.5">
      <c r="B14" s="24"/>
      <c r="C14" s="25"/>
      <c r="D14" s="25"/>
      <c r="E14" s="384" t="s">
        <v>31</v>
      </c>
      <c r="F14" s="385"/>
      <c r="G14" s="385"/>
      <c r="H14" s="385"/>
      <c r="I14" s="385"/>
      <c r="J14" s="385"/>
      <c r="K14" s="385"/>
      <c r="L14" s="385"/>
      <c r="M14" s="385"/>
      <c r="N14" s="385"/>
      <c r="O14" s="385"/>
      <c r="P14" s="385"/>
      <c r="Q14" s="385"/>
      <c r="R14" s="385"/>
      <c r="S14" s="385"/>
      <c r="T14" s="385"/>
      <c r="U14" s="385"/>
      <c r="V14" s="385"/>
      <c r="W14" s="385"/>
      <c r="X14" s="385"/>
      <c r="Y14" s="385"/>
      <c r="Z14" s="385"/>
      <c r="AA14" s="385"/>
      <c r="AB14" s="385"/>
      <c r="AC14" s="385"/>
      <c r="AD14" s="385"/>
      <c r="AE14" s="385"/>
      <c r="AF14" s="385"/>
      <c r="AG14" s="385"/>
      <c r="AH14" s="385"/>
      <c r="AI14" s="385"/>
      <c r="AJ14" s="385"/>
      <c r="AK14" s="32" t="s">
        <v>28</v>
      </c>
      <c r="AL14" s="25"/>
      <c r="AM14" s="25"/>
      <c r="AN14" s="34" t="s">
        <v>31</v>
      </c>
      <c r="AO14" s="25"/>
      <c r="AP14" s="25"/>
      <c r="AQ14" s="25"/>
      <c r="AR14" s="23"/>
      <c r="BE14" s="379"/>
      <c r="BS14" s="20" t="s">
        <v>6</v>
      </c>
    </row>
    <row r="15" spans="1:74" s="1" customFormat="1" ht="7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79"/>
      <c r="BS15" s="20" t="s">
        <v>4</v>
      </c>
    </row>
    <row r="16" spans="1:74" s="1" customFormat="1" ht="12" customHeight="1">
      <c r="B16" s="24"/>
      <c r="C16" s="25"/>
      <c r="D16" s="32" t="s">
        <v>32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2" t="s">
        <v>25</v>
      </c>
      <c r="AL16" s="25"/>
      <c r="AM16" s="25"/>
      <c r="AN16" s="30" t="s">
        <v>19</v>
      </c>
      <c r="AO16" s="25"/>
      <c r="AP16" s="25"/>
      <c r="AQ16" s="25"/>
      <c r="AR16" s="23"/>
      <c r="BE16" s="379"/>
      <c r="BS16" s="20" t="s">
        <v>4</v>
      </c>
    </row>
    <row r="17" spans="1:71" s="1" customFormat="1" ht="18.399999999999999" customHeight="1">
      <c r="B17" s="24"/>
      <c r="C17" s="25"/>
      <c r="D17" s="25"/>
      <c r="E17" s="30" t="s">
        <v>33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2" t="s">
        <v>28</v>
      </c>
      <c r="AL17" s="25"/>
      <c r="AM17" s="25"/>
      <c r="AN17" s="30" t="s">
        <v>19</v>
      </c>
      <c r="AO17" s="25"/>
      <c r="AP17" s="25"/>
      <c r="AQ17" s="25"/>
      <c r="AR17" s="23"/>
      <c r="BE17" s="379"/>
      <c r="BS17" s="20" t="s">
        <v>34</v>
      </c>
    </row>
    <row r="18" spans="1:71" s="1" customFormat="1" ht="7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79"/>
      <c r="BS18" s="20" t="s">
        <v>6</v>
      </c>
    </row>
    <row r="19" spans="1:71" s="1" customFormat="1" ht="12" customHeight="1">
      <c r="B19" s="24"/>
      <c r="C19" s="25"/>
      <c r="D19" s="32" t="s">
        <v>35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2" t="s">
        <v>25</v>
      </c>
      <c r="AL19" s="25"/>
      <c r="AM19" s="25"/>
      <c r="AN19" s="30" t="s">
        <v>19</v>
      </c>
      <c r="AO19" s="25"/>
      <c r="AP19" s="25"/>
      <c r="AQ19" s="25"/>
      <c r="AR19" s="23"/>
      <c r="BE19" s="379"/>
      <c r="BS19" s="20" t="s">
        <v>6</v>
      </c>
    </row>
    <row r="20" spans="1:71" s="1" customFormat="1" ht="18.399999999999999" customHeight="1">
      <c r="B20" s="24"/>
      <c r="C20" s="25"/>
      <c r="D20" s="25"/>
      <c r="E20" s="30" t="s">
        <v>33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2" t="s">
        <v>28</v>
      </c>
      <c r="AL20" s="25"/>
      <c r="AM20" s="25"/>
      <c r="AN20" s="30" t="s">
        <v>19</v>
      </c>
      <c r="AO20" s="25"/>
      <c r="AP20" s="25"/>
      <c r="AQ20" s="25"/>
      <c r="AR20" s="23"/>
      <c r="BE20" s="379"/>
      <c r="BS20" s="20" t="s">
        <v>34</v>
      </c>
    </row>
    <row r="21" spans="1:71" s="1" customFormat="1" ht="7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79"/>
    </row>
    <row r="22" spans="1:71" s="1" customFormat="1" ht="12" customHeight="1">
      <c r="B22" s="24"/>
      <c r="C22" s="25"/>
      <c r="D22" s="32" t="s">
        <v>36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79"/>
    </row>
    <row r="23" spans="1:71" s="1" customFormat="1" ht="47.25" customHeight="1">
      <c r="B23" s="24"/>
      <c r="C23" s="25"/>
      <c r="D23" s="25"/>
      <c r="E23" s="386" t="s">
        <v>37</v>
      </c>
      <c r="F23" s="386"/>
      <c r="G23" s="386"/>
      <c r="H23" s="386"/>
      <c r="I23" s="386"/>
      <c r="J23" s="386"/>
      <c r="K23" s="386"/>
      <c r="L23" s="386"/>
      <c r="M23" s="386"/>
      <c r="N23" s="386"/>
      <c r="O23" s="386"/>
      <c r="P23" s="386"/>
      <c r="Q23" s="386"/>
      <c r="R23" s="386"/>
      <c r="S23" s="386"/>
      <c r="T23" s="386"/>
      <c r="U23" s="386"/>
      <c r="V23" s="386"/>
      <c r="W23" s="386"/>
      <c r="X23" s="386"/>
      <c r="Y23" s="386"/>
      <c r="Z23" s="386"/>
      <c r="AA23" s="386"/>
      <c r="AB23" s="386"/>
      <c r="AC23" s="386"/>
      <c r="AD23" s="386"/>
      <c r="AE23" s="386"/>
      <c r="AF23" s="386"/>
      <c r="AG23" s="386"/>
      <c r="AH23" s="386"/>
      <c r="AI23" s="386"/>
      <c r="AJ23" s="386"/>
      <c r="AK23" s="386"/>
      <c r="AL23" s="386"/>
      <c r="AM23" s="386"/>
      <c r="AN23" s="386"/>
      <c r="AO23" s="25"/>
      <c r="AP23" s="25"/>
      <c r="AQ23" s="25"/>
      <c r="AR23" s="23"/>
      <c r="BE23" s="379"/>
    </row>
    <row r="24" spans="1:71" s="1" customFormat="1" ht="7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79"/>
    </row>
    <row r="25" spans="1:71" s="1" customFormat="1" ht="7" customHeight="1">
      <c r="B25" s="24"/>
      <c r="C25" s="25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5"/>
      <c r="AQ25" s="25"/>
      <c r="AR25" s="23"/>
      <c r="BE25" s="379"/>
    </row>
    <row r="26" spans="1:71" s="2" customFormat="1" ht="25.9" customHeight="1">
      <c r="A26" s="37"/>
      <c r="B26" s="38"/>
      <c r="C26" s="39"/>
      <c r="D26" s="40" t="s">
        <v>38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387">
        <f>ROUND(AG54,2)</f>
        <v>0</v>
      </c>
      <c r="AL26" s="388"/>
      <c r="AM26" s="388"/>
      <c r="AN26" s="388"/>
      <c r="AO26" s="388"/>
      <c r="AP26" s="39"/>
      <c r="AQ26" s="39"/>
      <c r="AR26" s="42"/>
      <c r="BE26" s="379"/>
    </row>
    <row r="27" spans="1:71" s="2" customFormat="1" ht="7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2"/>
      <c r="BE27" s="379"/>
    </row>
    <row r="28" spans="1:71" s="2" customFormat="1" ht="12.5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389" t="s">
        <v>39</v>
      </c>
      <c r="M28" s="389"/>
      <c r="N28" s="389"/>
      <c r="O28" s="389"/>
      <c r="P28" s="389"/>
      <c r="Q28" s="39"/>
      <c r="R28" s="39"/>
      <c r="S28" s="39"/>
      <c r="T28" s="39"/>
      <c r="U28" s="39"/>
      <c r="V28" s="39"/>
      <c r="W28" s="389" t="s">
        <v>40</v>
      </c>
      <c r="X28" s="389"/>
      <c r="Y28" s="389"/>
      <c r="Z28" s="389"/>
      <c r="AA28" s="389"/>
      <c r="AB28" s="389"/>
      <c r="AC28" s="389"/>
      <c r="AD28" s="389"/>
      <c r="AE28" s="389"/>
      <c r="AF28" s="39"/>
      <c r="AG28" s="39"/>
      <c r="AH28" s="39"/>
      <c r="AI28" s="39"/>
      <c r="AJ28" s="39"/>
      <c r="AK28" s="389" t="s">
        <v>41</v>
      </c>
      <c r="AL28" s="389"/>
      <c r="AM28" s="389"/>
      <c r="AN28" s="389"/>
      <c r="AO28" s="389"/>
      <c r="AP28" s="39"/>
      <c r="AQ28" s="39"/>
      <c r="AR28" s="42"/>
      <c r="BE28" s="379"/>
    </row>
    <row r="29" spans="1:71" s="3" customFormat="1" ht="14.5" customHeight="1">
      <c r="B29" s="43"/>
      <c r="C29" s="44"/>
      <c r="D29" s="32" t="s">
        <v>42</v>
      </c>
      <c r="E29" s="44"/>
      <c r="F29" s="32" t="s">
        <v>43</v>
      </c>
      <c r="G29" s="44"/>
      <c r="H29" s="44"/>
      <c r="I29" s="44"/>
      <c r="J29" s="44"/>
      <c r="K29" s="44"/>
      <c r="L29" s="373">
        <v>0.21</v>
      </c>
      <c r="M29" s="374"/>
      <c r="N29" s="374"/>
      <c r="O29" s="374"/>
      <c r="P29" s="374"/>
      <c r="Q29" s="44"/>
      <c r="R29" s="44"/>
      <c r="S29" s="44"/>
      <c r="T29" s="44"/>
      <c r="U29" s="44"/>
      <c r="V29" s="44"/>
      <c r="W29" s="375">
        <f>ROUND(AZ54, 2)</f>
        <v>0</v>
      </c>
      <c r="X29" s="374"/>
      <c r="Y29" s="374"/>
      <c r="Z29" s="374"/>
      <c r="AA29" s="374"/>
      <c r="AB29" s="374"/>
      <c r="AC29" s="374"/>
      <c r="AD29" s="374"/>
      <c r="AE29" s="374"/>
      <c r="AF29" s="44"/>
      <c r="AG29" s="44"/>
      <c r="AH29" s="44"/>
      <c r="AI29" s="44"/>
      <c r="AJ29" s="44"/>
      <c r="AK29" s="375">
        <f>ROUND(AV54, 2)</f>
        <v>0</v>
      </c>
      <c r="AL29" s="374"/>
      <c r="AM29" s="374"/>
      <c r="AN29" s="374"/>
      <c r="AO29" s="374"/>
      <c r="AP29" s="44"/>
      <c r="AQ29" s="44"/>
      <c r="AR29" s="45"/>
      <c r="BE29" s="380"/>
    </row>
    <row r="30" spans="1:71" s="3" customFormat="1" ht="14.5" customHeight="1">
      <c r="B30" s="43"/>
      <c r="C30" s="44"/>
      <c r="D30" s="44"/>
      <c r="E30" s="44"/>
      <c r="F30" s="32" t="s">
        <v>44</v>
      </c>
      <c r="G30" s="44"/>
      <c r="H30" s="44"/>
      <c r="I30" s="44"/>
      <c r="J30" s="44"/>
      <c r="K30" s="44"/>
      <c r="L30" s="373">
        <v>0.12</v>
      </c>
      <c r="M30" s="374"/>
      <c r="N30" s="374"/>
      <c r="O30" s="374"/>
      <c r="P30" s="374"/>
      <c r="Q30" s="44"/>
      <c r="R30" s="44"/>
      <c r="S30" s="44"/>
      <c r="T30" s="44"/>
      <c r="U30" s="44"/>
      <c r="V30" s="44"/>
      <c r="W30" s="375">
        <f>ROUND(BA54, 2)</f>
        <v>0</v>
      </c>
      <c r="X30" s="374"/>
      <c r="Y30" s="374"/>
      <c r="Z30" s="374"/>
      <c r="AA30" s="374"/>
      <c r="AB30" s="374"/>
      <c r="AC30" s="374"/>
      <c r="AD30" s="374"/>
      <c r="AE30" s="374"/>
      <c r="AF30" s="44"/>
      <c r="AG30" s="44"/>
      <c r="AH30" s="44"/>
      <c r="AI30" s="44"/>
      <c r="AJ30" s="44"/>
      <c r="AK30" s="375">
        <f>ROUND(AW54, 2)</f>
        <v>0</v>
      </c>
      <c r="AL30" s="374"/>
      <c r="AM30" s="374"/>
      <c r="AN30" s="374"/>
      <c r="AO30" s="374"/>
      <c r="AP30" s="44"/>
      <c r="AQ30" s="44"/>
      <c r="AR30" s="45"/>
      <c r="BE30" s="380"/>
    </row>
    <row r="31" spans="1:71" s="3" customFormat="1" ht="14.5" hidden="1" customHeight="1">
      <c r="B31" s="43"/>
      <c r="C31" s="44"/>
      <c r="D31" s="44"/>
      <c r="E31" s="44"/>
      <c r="F31" s="32" t="s">
        <v>45</v>
      </c>
      <c r="G31" s="44"/>
      <c r="H31" s="44"/>
      <c r="I31" s="44"/>
      <c r="J31" s="44"/>
      <c r="K31" s="44"/>
      <c r="L31" s="373">
        <v>0.21</v>
      </c>
      <c r="M31" s="374"/>
      <c r="N31" s="374"/>
      <c r="O31" s="374"/>
      <c r="P31" s="374"/>
      <c r="Q31" s="44"/>
      <c r="R31" s="44"/>
      <c r="S31" s="44"/>
      <c r="T31" s="44"/>
      <c r="U31" s="44"/>
      <c r="V31" s="44"/>
      <c r="W31" s="375">
        <f>ROUND(BB54, 2)</f>
        <v>0</v>
      </c>
      <c r="X31" s="374"/>
      <c r="Y31" s="374"/>
      <c r="Z31" s="374"/>
      <c r="AA31" s="374"/>
      <c r="AB31" s="374"/>
      <c r="AC31" s="374"/>
      <c r="AD31" s="374"/>
      <c r="AE31" s="374"/>
      <c r="AF31" s="44"/>
      <c r="AG31" s="44"/>
      <c r="AH31" s="44"/>
      <c r="AI31" s="44"/>
      <c r="AJ31" s="44"/>
      <c r="AK31" s="375">
        <v>0</v>
      </c>
      <c r="AL31" s="374"/>
      <c r="AM31" s="374"/>
      <c r="AN31" s="374"/>
      <c r="AO31" s="374"/>
      <c r="AP31" s="44"/>
      <c r="AQ31" s="44"/>
      <c r="AR31" s="45"/>
      <c r="BE31" s="380"/>
    </row>
    <row r="32" spans="1:71" s="3" customFormat="1" ht="14.5" hidden="1" customHeight="1">
      <c r="B32" s="43"/>
      <c r="C32" s="44"/>
      <c r="D32" s="44"/>
      <c r="E32" s="44"/>
      <c r="F32" s="32" t="s">
        <v>46</v>
      </c>
      <c r="G32" s="44"/>
      <c r="H32" s="44"/>
      <c r="I32" s="44"/>
      <c r="J32" s="44"/>
      <c r="K32" s="44"/>
      <c r="L32" s="373">
        <v>0.12</v>
      </c>
      <c r="M32" s="374"/>
      <c r="N32" s="374"/>
      <c r="O32" s="374"/>
      <c r="P32" s="374"/>
      <c r="Q32" s="44"/>
      <c r="R32" s="44"/>
      <c r="S32" s="44"/>
      <c r="T32" s="44"/>
      <c r="U32" s="44"/>
      <c r="V32" s="44"/>
      <c r="W32" s="375">
        <f>ROUND(BC54, 2)</f>
        <v>0</v>
      </c>
      <c r="X32" s="374"/>
      <c r="Y32" s="374"/>
      <c r="Z32" s="374"/>
      <c r="AA32" s="374"/>
      <c r="AB32" s="374"/>
      <c r="AC32" s="374"/>
      <c r="AD32" s="374"/>
      <c r="AE32" s="374"/>
      <c r="AF32" s="44"/>
      <c r="AG32" s="44"/>
      <c r="AH32" s="44"/>
      <c r="AI32" s="44"/>
      <c r="AJ32" s="44"/>
      <c r="AK32" s="375">
        <v>0</v>
      </c>
      <c r="AL32" s="374"/>
      <c r="AM32" s="374"/>
      <c r="AN32" s="374"/>
      <c r="AO32" s="374"/>
      <c r="AP32" s="44"/>
      <c r="AQ32" s="44"/>
      <c r="AR32" s="45"/>
      <c r="BE32" s="380"/>
    </row>
    <row r="33" spans="1:57" s="3" customFormat="1" ht="14.5" hidden="1" customHeight="1">
      <c r="B33" s="43"/>
      <c r="C33" s="44"/>
      <c r="D33" s="44"/>
      <c r="E33" s="44"/>
      <c r="F33" s="32" t="s">
        <v>47</v>
      </c>
      <c r="G33" s="44"/>
      <c r="H33" s="44"/>
      <c r="I33" s="44"/>
      <c r="J33" s="44"/>
      <c r="K33" s="44"/>
      <c r="L33" s="373">
        <v>0</v>
      </c>
      <c r="M33" s="374"/>
      <c r="N33" s="374"/>
      <c r="O33" s="374"/>
      <c r="P33" s="374"/>
      <c r="Q33" s="44"/>
      <c r="R33" s="44"/>
      <c r="S33" s="44"/>
      <c r="T33" s="44"/>
      <c r="U33" s="44"/>
      <c r="V33" s="44"/>
      <c r="W33" s="375">
        <f>ROUND(BD54, 2)</f>
        <v>0</v>
      </c>
      <c r="X33" s="374"/>
      <c r="Y33" s="374"/>
      <c r="Z33" s="374"/>
      <c r="AA33" s="374"/>
      <c r="AB33" s="374"/>
      <c r="AC33" s="374"/>
      <c r="AD33" s="374"/>
      <c r="AE33" s="374"/>
      <c r="AF33" s="44"/>
      <c r="AG33" s="44"/>
      <c r="AH33" s="44"/>
      <c r="AI33" s="44"/>
      <c r="AJ33" s="44"/>
      <c r="AK33" s="375">
        <v>0</v>
      </c>
      <c r="AL33" s="374"/>
      <c r="AM33" s="374"/>
      <c r="AN33" s="374"/>
      <c r="AO33" s="374"/>
      <c r="AP33" s="44"/>
      <c r="AQ33" s="44"/>
      <c r="AR33" s="45"/>
    </row>
    <row r="34" spans="1:57" s="2" customFormat="1" ht="7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2"/>
      <c r="BE34" s="37"/>
    </row>
    <row r="35" spans="1:57" s="2" customFormat="1" ht="25.9" customHeight="1">
      <c r="A35" s="37"/>
      <c r="B35" s="38"/>
      <c r="C35" s="46"/>
      <c r="D35" s="47" t="s">
        <v>48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49</v>
      </c>
      <c r="U35" s="48"/>
      <c r="V35" s="48"/>
      <c r="W35" s="48"/>
      <c r="X35" s="364" t="s">
        <v>50</v>
      </c>
      <c r="Y35" s="362"/>
      <c r="Z35" s="362"/>
      <c r="AA35" s="362"/>
      <c r="AB35" s="362"/>
      <c r="AC35" s="48"/>
      <c r="AD35" s="48"/>
      <c r="AE35" s="48"/>
      <c r="AF35" s="48"/>
      <c r="AG35" s="48"/>
      <c r="AH35" s="48"/>
      <c r="AI35" s="48"/>
      <c r="AJ35" s="48"/>
      <c r="AK35" s="361">
        <f>SUM(AK26:AK33)</f>
        <v>0</v>
      </c>
      <c r="AL35" s="362"/>
      <c r="AM35" s="362"/>
      <c r="AN35" s="362"/>
      <c r="AO35" s="363"/>
      <c r="AP35" s="46"/>
      <c r="AQ35" s="46"/>
      <c r="AR35" s="42"/>
      <c r="BE35" s="37"/>
    </row>
    <row r="36" spans="1:57" s="2" customFormat="1" ht="7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2"/>
      <c r="BE36" s="37"/>
    </row>
    <row r="37" spans="1:57" s="2" customFormat="1" ht="7" customHeight="1">
      <c r="A37" s="37"/>
      <c r="B37" s="50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42"/>
      <c r="BE37" s="37"/>
    </row>
    <row r="41" spans="1:57" s="2" customFormat="1" ht="7" customHeight="1">
      <c r="A41" s="37"/>
      <c r="B41" s="52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  <c r="AO41" s="53"/>
      <c r="AP41" s="53"/>
      <c r="AQ41" s="53"/>
      <c r="AR41" s="42"/>
      <c r="BE41" s="37"/>
    </row>
    <row r="42" spans="1:57" s="2" customFormat="1" ht="25" customHeight="1">
      <c r="A42" s="37"/>
      <c r="B42" s="38"/>
      <c r="C42" s="26" t="s">
        <v>51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2"/>
      <c r="BE42" s="37"/>
    </row>
    <row r="43" spans="1:57" s="2" customFormat="1" ht="7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2"/>
      <c r="BE43" s="37"/>
    </row>
    <row r="44" spans="1:57" s="4" customFormat="1" ht="12" customHeight="1">
      <c r="B44" s="54"/>
      <c r="C44" s="32" t="s">
        <v>13</v>
      </c>
      <c r="D44" s="55"/>
      <c r="E44" s="55"/>
      <c r="F44" s="55"/>
      <c r="G44" s="55"/>
      <c r="H44" s="55"/>
      <c r="I44" s="55"/>
      <c r="J44" s="55"/>
      <c r="K44" s="55"/>
      <c r="L44" s="55" t="str">
        <f>K5</f>
        <v>635210030</v>
      </c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55"/>
      <c r="AP44" s="55"/>
      <c r="AQ44" s="55"/>
      <c r="AR44" s="56"/>
    </row>
    <row r="45" spans="1:57" s="5" customFormat="1" ht="37" customHeight="1">
      <c r="B45" s="57"/>
      <c r="C45" s="58" t="s">
        <v>16</v>
      </c>
      <c r="D45" s="59"/>
      <c r="E45" s="59"/>
      <c r="F45" s="59"/>
      <c r="G45" s="59"/>
      <c r="H45" s="59"/>
      <c r="I45" s="59"/>
      <c r="J45" s="59"/>
      <c r="K45" s="59"/>
      <c r="L45" s="391" t="str">
        <f>K6</f>
        <v>Oprava mostních objektů na trati Krnov - Opava</v>
      </c>
      <c r="M45" s="392"/>
      <c r="N45" s="392"/>
      <c r="O45" s="392"/>
      <c r="P45" s="392"/>
      <c r="Q45" s="392"/>
      <c r="R45" s="392"/>
      <c r="S45" s="392"/>
      <c r="T45" s="392"/>
      <c r="U45" s="392"/>
      <c r="V45" s="392"/>
      <c r="W45" s="392"/>
      <c r="X45" s="392"/>
      <c r="Y45" s="392"/>
      <c r="Z45" s="392"/>
      <c r="AA45" s="392"/>
      <c r="AB45" s="392"/>
      <c r="AC45" s="392"/>
      <c r="AD45" s="392"/>
      <c r="AE45" s="392"/>
      <c r="AF45" s="392"/>
      <c r="AG45" s="392"/>
      <c r="AH45" s="392"/>
      <c r="AI45" s="392"/>
      <c r="AJ45" s="392"/>
      <c r="AK45" s="392"/>
      <c r="AL45" s="392"/>
      <c r="AM45" s="392"/>
      <c r="AN45" s="392"/>
      <c r="AO45" s="392"/>
      <c r="AP45" s="59"/>
      <c r="AQ45" s="59"/>
      <c r="AR45" s="60"/>
    </row>
    <row r="46" spans="1:57" s="2" customFormat="1" ht="7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2"/>
      <c r="BE46" s="37"/>
    </row>
    <row r="47" spans="1:57" s="2" customFormat="1" ht="12" customHeight="1">
      <c r="A47" s="37"/>
      <c r="B47" s="38"/>
      <c r="C47" s="32" t="s">
        <v>21</v>
      </c>
      <c r="D47" s="39"/>
      <c r="E47" s="39"/>
      <c r="F47" s="39"/>
      <c r="G47" s="39"/>
      <c r="H47" s="39"/>
      <c r="I47" s="39"/>
      <c r="J47" s="39"/>
      <c r="K47" s="39"/>
      <c r="L47" s="61" t="str">
        <f>IF(K8="","",K8)</f>
        <v>OŘ Ostrava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2" t="s">
        <v>23</v>
      </c>
      <c r="AJ47" s="39"/>
      <c r="AK47" s="39"/>
      <c r="AL47" s="39"/>
      <c r="AM47" s="369" t="str">
        <f>IF(AN8= "","",AN8)</f>
        <v/>
      </c>
      <c r="AN47" s="369"/>
      <c r="AO47" s="39"/>
      <c r="AP47" s="39"/>
      <c r="AQ47" s="39"/>
      <c r="AR47" s="42"/>
      <c r="BE47" s="37"/>
    </row>
    <row r="48" spans="1:57" s="2" customFormat="1" ht="7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2"/>
      <c r="BE48" s="37"/>
    </row>
    <row r="49" spans="1:91" s="2" customFormat="1" ht="15.25" customHeight="1">
      <c r="A49" s="37"/>
      <c r="B49" s="38"/>
      <c r="C49" s="32" t="s">
        <v>24</v>
      </c>
      <c r="D49" s="39"/>
      <c r="E49" s="39"/>
      <c r="F49" s="39"/>
      <c r="G49" s="39"/>
      <c r="H49" s="39"/>
      <c r="I49" s="39"/>
      <c r="J49" s="39"/>
      <c r="K49" s="39"/>
      <c r="L49" s="55" t="str">
        <f>IF(E11= "","",E11)</f>
        <v>Správa železnic, s.o. OŘ Ostrava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2" t="s">
        <v>32</v>
      </c>
      <c r="AJ49" s="39"/>
      <c r="AK49" s="39"/>
      <c r="AL49" s="39"/>
      <c r="AM49" s="370" t="str">
        <f>IF(E17="","",E17)</f>
        <v xml:space="preserve"> </v>
      </c>
      <c r="AN49" s="371"/>
      <c r="AO49" s="371"/>
      <c r="AP49" s="371"/>
      <c r="AQ49" s="39"/>
      <c r="AR49" s="42"/>
      <c r="AS49" s="355" t="s">
        <v>52</v>
      </c>
      <c r="AT49" s="356"/>
      <c r="AU49" s="63"/>
      <c r="AV49" s="63"/>
      <c r="AW49" s="63"/>
      <c r="AX49" s="63"/>
      <c r="AY49" s="63"/>
      <c r="AZ49" s="63"/>
      <c r="BA49" s="63"/>
      <c r="BB49" s="63"/>
      <c r="BC49" s="63"/>
      <c r="BD49" s="64"/>
      <c r="BE49" s="37"/>
    </row>
    <row r="50" spans="1:91" s="2" customFormat="1" ht="15.25" customHeight="1">
      <c r="A50" s="37"/>
      <c r="B50" s="38"/>
      <c r="C50" s="32" t="s">
        <v>30</v>
      </c>
      <c r="D50" s="39"/>
      <c r="E50" s="39"/>
      <c r="F50" s="39"/>
      <c r="G50" s="39"/>
      <c r="H50" s="39"/>
      <c r="I50" s="39"/>
      <c r="J50" s="39"/>
      <c r="K50" s="39"/>
      <c r="L50" s="55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2" t="s">
        <v>35</v>
      </c>
      <c r="AJ50" s="39"/>
      <c r="AK50" s="39"/>
      <c r="AL50" s="39"/>
      <c r="AM50" s="370" t="str">
        <f>IF(E20="","",E20)</f>
        <v xml:space="preserve"> </v>
      </c>
      <c r="AN50" s="371"/>
      <c r="AO50" s="371"/>
      <c r="AP50" s="371"/>
      <c r="AQ50" s="39"/>
      <c r="AR50" s="42"/>
      <c r="AS50" s="357"/>
      <c r="AT50" s="358"/>
      <c r="AU50" s="65"/>
      <c r="AV50" s="65"/>
      <c r="AW50" s="65"/>
      <c r="AX50" s="65"/>
      <c r="AY50" s="65"/>
      <c r="AZ50" s="65"/>
      <c r="BA50" s="65"/>
      <c r="BB50" s="65"/>
      <c r="BC50" s="65"/>
      <c r="BD50" s="66"/>
      <c r="BE50" s="37"/>
    </row>
    <row r="51" spans="1:91" s="2" customFormat="1" ht="10.9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2"/>
      <c r="AS51" s="359"/>
      <c r="AT51" s="360"/>
      <c r="AU51" s="67"/>
      <c r="AV51" s="67"/>
      <c r="AW51" s="67"/>
      <c r="AX51" s="67"/>
      <c r="AY51" s="67"/>
      <c r="AZ51" s="67"/>
      <c r="BA51" s="67"/>
      <c r="BB51" s="67"/>
      <c r="BC51" s="67"/>
      <c r="BD51" s="68"/>
      <c r="BE51" s="37"/>
    </row>
    <row r="52" spans="1:91" s="2" customFormat="1" ht="29.25" customHeight="1">
      <c r="A52" s="37"/>
      <c r="B52" s="38"/>
      <c r="C52" s="393" t="s">
        <v>53</v>
      </c>
      <c r="D52" s="368"/>
      <c r="E52" s="368"/>
      <c r="F52" s="368"/>
      <c r="G52" s="368"/>
      <c r="H52" s="69"/>
      <c r="I52" s="372" t="s">
        <v>54</v>
      </c>
      <c r="J52" s="368"/>
      <c r="K52" s="368"/>
      <c r="L52" s="368"/>
      <c r="M52" s="368"/>
      <c r="N52" s="368"/>
      <c r="O52" s="368"/>
      <c r="P52" s="368"/>
      <c r="Q52" s="368"/>
      <c r="R52" s="368"/>
      <c r="S52" s="368"/>
      <c r="T52" s="368"/>
      <c r="U52" s="368"/>
      <c r="V52" s="368"/>
      <c r="W52" s="368"/>
      <c r="X52" s="368"/>
      <c r="Y52" s="368"/>
      <c r="Z52" s="368"/>
      <c r="AA52" s="368"/>
      <c r="AB52" s="368"/>
      <c r="AC52" s="368"/>
      <c r="AD52" s="368"/>
      <c r="AE52" s="368"/>
      <c r="AF52" s="368"/>
      <c r="AG52" s="367" t="s">
        <v>55</v>
      </c>
      <c r="AH52" s="368"/>
      <c r="AI52" s="368"/>
      <c r="AJ52" s="368"/>
      <c r="AK52" s="368"/>
      <c r="AL52" s="368"/>
      <c r="AM52" s="368"/>
      <c r="AN52" s="372" t="s">
        <v>56</v>
      </c>
      <c r="AO52" s="368"/>
      <c r="AP52" s="368"/>
      <c r="AQ52" s="70" t="s">
        <v>57</v>
      </c>
      <c r="AR52" s="42"/>
      <c r="AS52" s="71" t="s">
        <v>58</v>
      </c>
      <c r="AT52" s="72" t="s">
        <v>59</v>
      </c>
      <c r="AU52" s="72" t="s">
        <v>60</v>
      </c>
      <c r="AV52" s="72" t="s">
        <v>61</v>
      </c>
      <c r="AW52" s="72" t="s">
        <v>62</v>
      </c>
      <c r="AX52" s="72" t="s">
        <v>63</v>
      </c>
      <c r="AY52" s="72" t="s">
        <v>64</v>
      </c>
      <c r="AZ52" s="72" t="s">
        <v>65</v>
      </c>
      <c r="BA52" s="72" t="s">
        <v>66</v>
      </c>
      <c r="BB52" s="72" t="s">
        <v>67</v>
      </c>
      <c r="BC52" s="72" t="s">
        <v>68</v>
      </c>
      <c r="BD52" s="73" t="s">
        <v>69</v>
      </c>
      <c r="BE52" s="37"/>
    </row>
    <row r="53" spans="1:91" s="2" customFormat="1" ht="10.9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2"/>
      <c r="AS53" s="74"/>
      <c r="AT53" s="75"/>
      <c r="AU53" s="75"/>
      <c r="AV53" s="75"/>
      <c r="AW53" s="75"/>
      <c r="AX53" s="75"/>
      <c r="AY53" s="75"/>
      <c r="AZ53" s="75"/>
      <c r="BA53" s="75"/>
      <c r="BB53" s="75"/>
      <c r="BC53" s="75"/>
      <c r="BD53" s="76"/>
      <c r="BE53" s="37"/>
    </row>
    <row r="54" spans="1:91" s="6" customFormat="1" ht="32.5" customHeight="1">
      <c r="B54" s="77"/>
      <c r="C54" s="78" t="s">
        <v>70</v>
      </c>
      <c r="D54" s="79"/>
      <c r="E54" s="79"/>
      <c r="F54" s="79"/>
      <c r="G54" s="79"/>
      <c r="H54" s="79"/>
      <c r="I54" s="79"/>
      <c r="J54" s="79"/>
      <c r="K54" s="79"/>
      <c r="L54" s="79"/>
      <c r="M54" s="79"/>
      <c r="N54" s="79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  <c r="AA54" s="79"/>
      <c r="AB54" s="79"/>
      <c r="AC54" s="79"/>
      <c r="AD54" s="79"/>
      <c r="AE54" s="79"/>
      <c r="AF54" s="79"/>
      <c r="AG54" s="377">
        <f>ROUND(AG55+AG58+AG61+AG67,2)</f>
        <v>0</v>
      </c>
      <c r="AH54" s="377"/>
      <c r="AI54" s="377"/>
      <c r="AJ54" s="377"/>
      <c r="AK54" s="377"/>
      <c r="AL54" s="377"/>
      <c r="AM54" s="377"/>
      <c r="AN54" s="354">
        <f t="shared" ref="AN54:AN67" si="0">SUM(AG54,AT54)</f>
        <v>0</v>
      </c>
      <c r="AO54" s="354"/>
      <c r="AP54" s="354"/>
      <c r="AQ54" s="81" t="s">
        <v>19</v>
      </c>
      <c r="AR54" s="82"/>
      <c r="AS54" s="83">
        <f>ROUND(AS55+AS58+AS61+AS67,2)</f>
        <v>0</v>
      </c>
      <c r="AT54" s="84">
        <f t="shared" ref="AT54:AT67" si="1">ROUND(SUM(AV54:AW54),2)</f>
        <v>0</v>
      </c>
      <c r="AU54" s="85">
        <f>ROUND(AU55+AU58+AU61+AU67,5)</f>
        <v>0</v>
      </c>
      <c r="AV54" s="84">
        <f>ROUND(AZ54*L29,2)</f>
        <v>0</v>
      </c>
      <c r="AW54" s="84">
        <f>ROUND(BA54*L30,2)</f>
        <v>0</v>
      </c>
      <c r="AX54" s="84">
        <f>ROUND(BB54*L29,2)</f>
        <v>0</v>
      </c>
      <c r="AY54" s="84">
        <f>ROUND(BC54*L30,2)</f>
        <v>0</v>
      </c>
      <c r="AZ54" s="84">
        <f>ROUND(AZ55+AZ58+AZ61+AZ67,2)</f>
        <v>0</v>
      </c>
      <c r="BA54" s="84">
        <f>ROUND(BA55+BA58+BA61+BA67,2)</f>
        <v>0</v>
      </c>
      <c r="BB54" s="84">
        <f>ROUND(BB55+BB58+BB61+BB67,2)</f>
        <v>0</v>
      </c>
      <c r="BC54" s="84">
        <f>ROUND(BC55+BC58+BC61+BC67,2)</f>
        <v>0</v>
      </c>
      <c r="BD54" s="86">
        <f>ROUND(BD55+BD58+BD61+BD67,2)</f>
        <v>0</v>
      </c>
      <c r="BS54" s="87" t="s">
        <v>71</v>
      </c>
      <c r="BT54" s="87" t="s">
        <v>72</v>
      </c>
      <c r="BU54" s="88" t="s">
        <v>73</v>
      </c>
      <c r="BV54" s="87" t="s">
        <v>74</v>
      </c>
      <c r="BW54" s="87" t="s">
        <v>5</v>
      </c>
      <c r="BX54" s="87" t="s">
        <v>75</v>
      </c>
      <c r="CL54" s="87" t="s">
        <v>19</v>
      </c>
    </row>
    <row r="55" spans="1:91" s="7" customFormat="1" ht="16.5" customHeight="1">
      <c r="B55" s="89"/>
      <c r="C55" s="90"/>
      <c r="D55" s="376" t="s">
        <v>76</v>
      </c>
      <c r="E55" s="376"/>
      <c r="F55" s="376"/>
      <c r="G55" s="376"/>
      <c r="H55" s="376"/>
      <c r="I55" s="91"/>
      <c r="J55" s="376" t="s">
        <v>77</v>
      </c>
      <c r="K55" s="376"/>
      <c r="L55" s="376"/>
      <c r="M55" s="376"/>
      <c r="N55" s="376"/>
      <c r="O55" s="376"/>
      <c r="P55" s="376"/>
      <c r="Q55" s="376"/>
      <c r="R55" s="376"/>
      <c r="S55" s="376"/>
      <c r="T55" s="376"/>
      <c r="U55" s="376"/>
      <c r="V55" s="376"/>
      <c r="W55" s="376"/>
      <c r="X55" s="376"/>
      <c r="Y55" s="376"/>
      <c r="Z55" s="376"/>
      <c r="AA55" s="376"/>
      <c r="AB55" s="376"/>
      <c r="AC55" s="376"/>
      <c r="AD55" s="376"/>
      <c r="AE55" s="376"/>
      <c r="AF55" s="376"/>
      <c r="AG55" s="366">
        <f>ROUND(SUM(AG56:AG57),2)</f>
        <v>0</v>
      </c>
      <c r="AH55" s="353"/>
      <c r="AI55" s="353"/>
      <c r="AJ55" s="353"/>
      <c r="AK55" s="353"/>
      <c r="AL55" s="353"/>
      <c r="AM55" s="353"/>
      <c r="AN55" s="352">
        <f t="shared" si="0"/>
        <v>0</v>
      </c>
      <c r="AO55" s="353"/>
      <c r="AP55" s="353"/>
      <c r="AQ55" s="92" t="s">
        <v>78</v>
      </c>
      <c r="AR55" s="93"/>
      <c r="AS55" s="94">
        <f>ROUND(SUM(AS56:AS57),2)</f>
        <v>0</v>
      </c>
      <c r="AT55" s="95">
        <f t="shared" si="1"/>
        <v>0</v>
      </c>
      <c r="AU55" s="96">
        <f>ROUND(SUM(AU56:AU57),5)</f>
        <v>0</v>
      </c>
      <c r="AV55" s="95">
        <f>ROUND(AZ55*L29,2)</f>
        <v>0</v>
      </c>
      <c r="AW55" s="95">
        <f>ROUND(BA55*L30,2)</f>
        <v>0</v>
      </c>
      <c r="AX55" s="95">
        <f>ROUND(BB55*L29,2)</f>
        <v>0</v>
      </c>
      <c r="AY55" s="95">
        <f>ROUND(BC55*L30,2)</f>
        <v>0</v>
      </c>
      <c r="AZ55" s="95">
        <f>ROUND(SUM(AZ56:AZ57),2)</f>
        <v>0</v>
      </c>
      <c r="BA55" s="95">
        <f>ROUND(SUM(BA56:BA57),2)</f>
        <v>0</v>
      </c>
      <c r="BB55" s="95">
        <f>ROUND(SUM(BB56:BB57),2)</f>
        <v>0</v>
      </c>
      <c r="BC55" s="95">
        <f>ROUND(SUM(BC56:BC57),2)</f>
        <v>0</v>
      </c>
      <c r="BD55" s="97">
        <f>ROUND(SUM(BD56:BD57),2)</f>
        <v>0</v>
      </c>
      <c r="BS55" s="98" t="s">
        <v>71</v>
      </c>
      <c r="BT55" s="98" t="s">
        <v>79</v>
      </c>
      <c r="BU55" s="98" t="s">
        <v>73</v>
      </c>
      <c r="BV55" s="98" t="s">
        <v>74</v>
      </c>
      <c r="BW55" s="98" t="s">
        <v>80</v>
      </c>
      <c r="BX55" s="98" t="s">
        <v>5</v>
      </c>
      <c r="CL55" s="98" t="s">
        <v>19</v>
      </c>
      <c r="CM55" s="98" t="s">
        <v>81</v>
      </c>
    </row>
    <row r="56" spans="1:91" s="4" customFormat="1" ht="16.5" customHeight="1">
      <c r="A56" s="99" t="s">
        <v>82</v>
      </c>
      <c r="B56" s="54"/>
      <c r="C56" s="100"/>
      <c r="D56" s="100"/>
      <c r="E56" s="390" t="s">
        <v>83</v>
      </c>
      <c r="F56" s="390"/>
      <c r="G56" s="390"/>
      <c r="H56" s="390"/>
      <c r="I56" s="390"/>
      <c r="J56" s="100"/>
      <c r="K56" s="390" t="s">
        <v>84</v>
      </c>
      <c r="L56" s="390"/>
      <c r="M56" s="390"/>
      <c r="N56" s="390"/>
      <c r="O56" s="390"/>
      <c r="P56" s="390"/>
      <c r="Q56" s="390"/>
      <c r="R56" s="390"/>
      <c r="S56" s="390"/>
      <c r="T56" s="390"/>
      <c r="U56" s="390"/>
      <c r="V56" s="390"/>
      <c r="W56" s="390"/>
      <c r="X56" s="390"/>
      <c r="Y56" s="390"/>
      <c r="Z56" s="390"/>
      <c r="AA56" s="390"/>
      <c r="AB56" s="390"/>
      <c r="AC56" s="390"/>
      <c r="AD56" s="390"/>
      <c r="AE56" s="390"/>
      <c r="AF56" s="390"/>
      <c r="AG56" s="350">
        <f>'SO 01.1 - Propustek v km ...'!J32</f>
        <v>0</v>
      </c>
      <c r="AH56" s="351"/>
      <c r="AI56" s="351"/>
      <c r="AJ56" s="351"/>
      <c r="AK56" s="351"/>
      <c r="AL56" s="351"/>
      <c r="AM56" s="351"/>
      <c r="AN56" s="350">
        <f t="shared" si="0"/>
        <v>0</v>
      </c>
      <c r="AO56" s="351"/>
      <c r="AP56" s="351"/>
      <c r="AQ56" s="101" t="s">
        <v>85</v>
      </c>
      <c r="AR56" s="56"/>
      <c r="AS56" s="102">
        <v>0</v>
      </c>
      <c r="AT56" s="103">
        <f t="shared" si="1"/>
        <v>0</v>
      </c>
      <c r="AU56" s="104">
        <f>'SO 01.1 - Propustek v km ...'!P98</f>
        <v>0</v>
      </c>
      <c r="AV56" s="103">
        <f>'SO 01.1 - Propustek v km ...'!J35</f>
        <v>0</v>
      </c>
      <c r="AW56" s="103">
        <f>'SO 01.1 - Propustek v km ...'!J36</f>
        <v>0</v>
      </c>
      <c r="AX56" s="103">
        <f>'SO 01.1 - Propustek v km ...'!J37</f>
        <v>0</v>
      </c>
      <c r="AY56" s="103">
        <f>'SO 01.1 - Propustek v km ...'!J38</f>
        <v>0</v>
      </c>
      <c r="AZ56" s="103">
        <f>'SO 01.1 - Propustek v km ...'!F35</f>
        <v>0</v>
      </c>
      <c r="BA56" s="103">
        <f>'SO 01.1 - Propustek v km ...'!F36</f>
        <v>0</v>
      </c>
      <c r="BB56" s="103">
        <f>'SO 01.1 - Propustek v km ...'!F37</f>
        <v>0</v>
      </c>
      <c r="BC56" s="103">
        <f>'SO 01.1 - Propustek v km ...'!F38</f>
        <v>0</v>
      </c>
      <c r="BD56" s="105">
        <f>'SO 01.1 - Propustek v km ...'!F39</f>
        <v>0</v>
      </c>
      <c r="BT56" s="106" t="s">
        <v>81</v>
      </c>
      <c r="BV56" s="106" t="s">
        <v>74</v>
      </c>
      <c r="BW56" s="106" t="s">
        <v>86</v>
      </c>
      <c r="BX56" s="106" t="s">
        <v>80</v>
      </c>
      <c r="CL56" s="106" t="s">
        <v>19</v>
      </c>
    </row>
    <row r="57" spans="1:91" s="4" customFormat="1" ht="23.25" customHeight="1">
      <c r="A57" s="99" t="s">
        <v>82</v>
      </c>
      <c r="B57" s="54"/>
      <c r="C57" s="100"/>
      <c r="D57" s="100"/>
      <c r="E57" s="390" t="s">
        <v>87</v>
      </c>
      <c r="F57" s="390"/>
      <c r="G57" s="390"/>
      <c r="H57" s="390"/>
      <c r="I57" s="390"/>
      <c r="J57" s="100"/>
      <c r="K57" s="390" t="s">
        <v>88</v>
      </c>
      <c r="L57" s="390"/>
      <c r="M57" s="390"/>
      <c r="N57" s="390"/>
      <c r="O57" s="390"/>
      <c r="P57" s="390"/>
      <c r="Q57" s="390"/>
      <c r="R57" s="390"/>
      <c r="S57" s="390"/>
      <c r="T57" s="390"/>
      <c r="U57" s="390"/>
      <c r="V57" s="390"/>
      <c r="W57" s="390"/>
      <c r="X57" s="390"/>
      <c r="Y57" s="390"/>
      <c r="Z57" s="390"/>
      <c r="AA57" s="390"/>
      <c r="AB57" s="390"/>
      <c r="AC57" s="390"/>
      <c r="AD57" s="390"/>
      <c r="AE57" s="390"/>
      <c r="AF57" s="390"/>
      <c r="AG57" s="350">
        <f>'SO 01.2 - Propustek v km ...'!J32</f>
        <v>0</v>
      </c>
      <c r="AH57" s="351"/>
      <c r="AI57" s="351"/>
      <c r="AJ57" s="351"/>
      <c r="AK57" s="351"/>
      <c r="AL57" s="351"/>
      <c r="AM57" s="351"/>
      <c r="AN57" s="350">
        <f t="shared" si="0"/>
        <v>0</v>
      </c>
      <c r="AO57" s="351"/>
      <c r="AP57" s="351"/>
      <c r="AQ57" s="101" t="s">
        <v>85</v>
      </c>
      <c r="AR57" s="56"/>
      <c r="AS57" s="102">
        <v>0</v>
      </c>
      <c r="AT57" s="103">
        <f t="shared" si="1"/>
        <v>0</v>
      </c>
      <c r="AU57" s="104">
        <f>'SO 01.2 - Propustek v km ...'!P88</f>
        <v>0</v>
      </c>
      <c r="AV57" s="103">
        <f>'SO 01.2 - Propustek v km ...'!J35</f>
        <v>0</v>
      </c>
      <c r="AW57" s="103">
        <f>'SO 01.2 - Propustek v km ...'!J36</f>
        <v>0</v>
      </c>
      <c r="AX57" s="103">
        <f>'SO 01.2 - Propustek v km ...'!J37</f>
        <v>0</v>
      </c>
      <c r="AY57" s="103">
        <f>'SO 01.2 - Propustek v km ...'!J38</f>
        <v>0</v>
      </c>
      <c r="AZ57" s="103">
        <f>'SO 01.2 - Propustek v km ...'!F35</f>
        <v>0</v>
      </c>
      <c r="BA57" s="103">
        <f>'SO 01.2 - Propustek v km ...'!F36</f>
        <v>0</v>
      </c>
      <c r="BB57" s="103">
        <f>'SO 01.2 - Propustek v km ...'!F37</f>
        <v>0</v>
      </c>
      <c r="BC57" s="103">
        <f>'SO 01.2 - Propustek v km ...'!F38</f>
        <v>0</v>
      </c>
      <c r="BD57" s="105">
        <f>'SO 01.2 - Propustek v km ...'!F39</f>
        <v>0</v>
      </c>
      <c r="BT57" s="106" t="s">
        <v>81</v>
      </c>
      <c r="BV57" s="106" t="s">
        <v>74</v>
      </c>
      <c r="BW57" s="106" t="s">
        <v>89</v>
      </c>
      <c r="BX57" s="106" t="s">
        <v>80</v>
      </c>
      <c r="CL57" s="106" t="s">
        <v>19</v>
      </c>
    </row>
    <row r="58" spans="1:91" s="7" customFormat="1" ht="16.5" customHeight="1">
      <c r="B58" s="89"/>
      <c r="C58" s="90"/>
      <c r="D58" s="376" t="s">
        <v>90</v>
      </c>
      <c r="E58" s="376"/>
      <c r="F58" s="376"/>
      <c r="G58" s="376"/>
      <c r="H58" s="376"/>
      <c r="I58" s="91"/>
      <c r="J58" s="376" t="s">
        <v>91</v>
      </c>
      <c r="K58" s="376"/>
      <c r="L58" s="376"/>
      <c r="M58" s="376"/>
      <c r="N58" s="376"/>
      <c r="O58" s="376"/>
      <c r="P58" s="376"/>
      <c r="Q58" s="376"/>
      <c r="R58" s="376"/>
      <c r="S58" s="376"/>
      <c r="T58" s="376"/>
      <c r="U58" s="376"/>
      <c r="V58" s="376"/>
      <c r="W58" s="376"/>
      <c r="X58" s="376"/>
      <c r="Y58" s="376"/>
      <c r="Z58" s="376"/>
      <c r="AA58" s="376"/>
      <c r="AB58" s="376"/>
      <c r="AC58" s="376"/>
      <c r="AD58" s="376"/>
      <c r="AE58" s="376"/>
      <c r="AF58" s="376"/>
      <c r="AG58" s="366">
        <f>ROUND(SUM(AG59:AG60),2)</f>
        <v>0</v>
      </c>
      <c r="AH58" s="353"/>
      <c r="AI58" s="353"/>
      <c r="AJ58" s="353"/>
      <c r="AK58" s="353"/>
      <c r="AL58" s="353"/>
      <c r="AM58" s="353"/>
      <c r="AN58" s="352">
        <f t="shared" si="0"/>
        <v>0</v>
      </c>
      <c r="AO58" s="353"/>
      <c r="AP58" s="353"/>
      <c r="AQ58" s="92" t="s">
        <v>78</v>
      </c>
      <c r="AR58" s="93"/>
      <c r="AS58" s="94">
        <f>ROUND(SUM(AS59:AS60),2)</f>
        <v>0</v>
      </c>
      <c r="AT58" s="95">
        <f t="shared" si="1"/>
        <v>0</v>
      </c>
      <c r="AU58" s="96">
        <f>ROUND(SUM(AU59:AU60),5)</f>
        <v>0</v>
      </c>
      <c r="AV58" s="95">
        <f>ROUND(AZ58*L29,2)</f>
        <v>0</v>
      </c>
      <c r="AW58" s="95">
        <f>ROUND(BA58*L30,2)</f>
        <v>0</v>
      </c>
      <c r="AX58" s="95">
        <f>ROUND(BB58*L29,2)</f>
        <v>0</v>
      </c>
      <c r="AY58" s="95">
        <f>ROUND(BC58*L30,2)</f>
        <v>0</v>
      </c>
      <c r="AZ58" s="95">
        <f>ROUND(SUM(AZ59:AZ60),2)</f>
        <v>0</v>
      </c>
      <c r="BA58" s="95">
        <f>ROUND(SUM(BA59:BA60),2)</f>
        <v>0</v>
      </c>
      <c r="BB58" s="95">
        <f>ROUND(SUM(BB59:BB60),2)</f>
        <v>0</v>
      </c>
      <c r="BC58" s="95">
        <f>ROUND(SUM(BC59:BC60),2)</f>
        <v>0</v>
      </c>
      <c r="BD58" s="97">
        <f>ROUND(SUM(BD59:BD60),2)</f>
        <v>0</v>
      </c>
      <c r="BS58" s="98" t="s">
        <v>71</v>
      </c>
      <c r="BT58" s="98" t="s">
        <v>79</v>
      </c>
      <c r="BU58" s="98" t="s">
        <v>73</v>
      </c>
      <c r="BV58" s="98" t="s">
        <v>74</v>
      </c>
      <c r="BW58" s="98" t="s">
        <v>92</v>
      </c>
      <c r="BX58" s="98" t="s">
        <v>5</v>
      </c>
      <c r="CL58" s="98" t="s">
        <v>19</v>
      </c>
      <c r="CM58" s="98" t="s">
        <v>81</v>
      </c>
    </row>
    <row r="59" spans="1:91" s="4" customFormat="1" ht="16.5" customHeight="1">
      <c r="A59" s="99" t="s">
        <v>82</v>
      </c>
      <c r="B59" s="54"/>
      <c r="C59" s="100"/>
      <c r="D59" s="100"/>
      <c r="E59" s="390" t="s">
        <v>93</v>
      </c>
      <c r="F59" s="390"/>
      <c r="G59" s="390"/>
      <c r="H59" s="390"/>
      <c r="I59" s="390"/>
      <c r="J59" s="100"/>
      <c r="K59" s="390" t="s">
        <v>94</v>
      </c>
      <c r="L59" s="390"/>
      <c r="M59" s="390"/>
      <c r="N59" s="390"/>
      <c r="O59" s="390"/>
      <c r="P59" s="390"/>
      <c r="Q59" s="390"/>
      <c r="R59" s="390"/>
      <c r="S59" s="390"/>
      <c r="T59" s="390"/>
      <c r="U59" s="390"/>
      <c r="V59" s="390"/>
      <c r="W59" s="390"/>
      <c r="X59" s="390"/>
      <c r="Y59" s="390"/>
      <c r="Z59" s="390"/>
      <c r="AA59" s="390"/>
      <c r="AB59" s="390"/>
      <c r="AC59" s="390"/>
      <c r="AD59" s="390"/>
      <c r="AE59" s="390"/>
      <c r="AF59" s="390"/>
      <c r="AG59" s="350">
        <f>'SO 02.1 - Propustek v km ...'!J32</f>
        <v>0</v>
      </c>
      <c r="AH59" s="351"/>
      <c r="AI59" s="351"/>
      <c r="AJ59" s="351"/>
      <c r="AK59" s="351"/>
      <c r="AL59" s="351"/>
      <c r="AM59" s="351"/>
      <c r="AN59" s="350">
        <f t="shared" si="0"/>
        <v>0</v>
      </c>
      <c r="AO59" s="351"/>
      <c r="AP59" s="351"/>
      <c r="AQ59" s="101" t="s">
        <v>85</v>
      </c>
      <c r="AR59" s="56"/>
      <c r="AS59" s="102">
        <v>0</v>
      </c>
      <c r="AT59" s="103">
        <f t="shared" si="1"/>
        <v>0</v>
      </c>
      <c r="AU59" s="104">
        <f>'SO 02.1 - Propustek v km ...'!P97</f>
        <v>0</v>
      </c>
      <c r="AV59" s="103">
        <f>'SO 02.1 - Propustek v km ...'!J35</f>
        <v>0</v>
      </c>
      <c r="AW59" s="103">
        <f>'SO 02.1 - Propustek v km ...'!J36</f>
        <v>0</v>
      </c>
      <c r="AX59" s="103">
        <f>'SO 02.1 - Propustek v km ...'!J37</f>
        <v>0</v>
      </c>
      <c r="AY59" s="103">
        <f>'SO 02.1 - Propustek v km ...'!J38</f>
        <v>0</v>
      </c>
      <c r="AZ59" s="103">
        <f>'SO 02.1 - Propustek v km ...'!F35</f>
        <v>0</v>
      </c>
      <c r="BA59" s="103">
        <f>'SO 02.1 - Propustek v km ...'!F36</f>
        <v>0</v>
      </c>
      <c r="BB59" s="103">
        <f>'SO 02.1 - Propustek v km ...'!F37</f>
        <v>0</v>
      </c>
      <c r="BC59" s="103">
        <f>'SO 02.1 - Propustek v km ...'!F38</f>
        <v>0</v>
      </c>
      <c r="BD59" s="105">
        <f>'SO 02.1 - Propustek v km ...'!F39</f>
        <v>0</v>
      </c>
      <c r="BT59" s="106" t="s">
        <v>81</v>
      </c>
      <c r="BV59" s="106" t="s">
        <v>74</v>
      </c>
      <c r="BW59" s="106" t="s">
        <v>95</v>
      </c>
      <c r="BX59" s="106" t="s">
        <v>92</v>
      </c>
      <c r="CL59" s="106" t="s">
        <v>19</v>
      </c>
    </row>
    <row r="60" spans="1:91" s="4" customFormat="1" ht="23.25" customHeight="1">
      <c r="A60" s="99" t="s">
        <v>82</v>
      </c>
      <c r="B60" s="54"/>
      <c r="C60" s="100"/>
      <c r="D60" s="100"/>
      <c r="E60" s="390" t="s">
        <v>96</v>
      </c>
      <c r="F60" s="390"/>
      <c r="G60" s="390"/>
      <c r="H60" s="390"/>
      <c r="I60" s="390"/>
      <c r="J60" s="100"/>
      <c r="K60" s="390" t="s">
        <v>97</v>
      </c>
      <c r="L60" s="390"/>
      <c r="M60" s="390"/>
      <c r="N60" s="390"/>
      <c r="O60" s="390"/>
      <c r="P60" s="390"/>
      <c r="Q60" s="390"/>
      <c r="R60" s="390"/>
      <c r="S60" s="390"/>
      <c r="T60" s="390"/>
      <c r="U60" s="390"/>
      <c r="V60" s="390"/>
      <c r="W60" s="390"/>
      <c r="X60" s="390"/>
      <c r="Y60" s="390"/>
      <c r="Z60" s="390"/>
      <c r="AA60" s="390"/>
      <c r="AB60" s="390"/>
      <c r="AC60" s="390"/>
      <c r="AD60" s="390"/>
      <c r="AE60" s="390"/>
      <c r="AF60" s="390"/>
      <c r="AG60" s="350">
        <f>'SO 02.2 - Propustek v km ...'!J32</f>
        <v>0</v>
      </c>
      <c r="AH60" s="351"/>
      <c r="AI60" s="351"/>
      <c r="AJ60" s="351"/>
      <c r="AK60" s="351"/>
      <c r="AL60" s="351"/>
      <c r="AM60" s="351"/>
      <c r="AN60" s="350">
        <f t="shared" si="0"/>
        <v>0</v>
      </c>
      <c r="AO60" s="351"/>
      <c r="AP60" s="351"/>
      <c r="AQ60" s="101" t="s">
        <v>85</v>
      </c>
      <c r="AR60" s="56"/>
      <c r="AS60" s="102">
        <v>0</v>
      </c>
      <c r="AT60" s="103">
        <f t="shared" si="1"/>
        <v>0</v>
      </c>
      <c r="AU60" s="104">
        <f>'SO 02.2 - Propustek v km ...'!P88</f>
        <v>0</v>
      </c>
      <c r="AV60" s="103">
        <f>'SO 02.2 - Propustek v km ...'!J35</f>
        <v>0</v>
      </c>
      <c r="AW60" s="103">
        <f>'SO 02.2 - Propustek v km ...'!J36</f>
        <v>0</v>
      </c>
      <c r="AX60" s="103">
        <f>'SO 02.2 - Propustek v km ...'!J37</f>
        <v>0</v>
      </c>
      <c r="AY60" s="103">
        <f>'SO 02.2 - Propustek v km ...'!J38</f>
        <v>0</v>
      </c>
      <c r="AZ60" s="103">
        <f>'SO 02.2 - Propustek v km ...'!F35</f>
        <v>0</v>
      </c>
      <c r="BA60" s="103">
        <f>'SO 02.2 - Propustek v km ...'!F36</f>
        <v>0</v>
      </c>
      <c r="BB60" s="103">
        <f>'SO 02.2 - Propustek v km ...'!F37</f>
        <v>0</v>
      </c>
      <c r="BC60" s="103">
        <f>'SO 02.2 - Propustek v km ...'!F38</f>
        <v>0</v>
      </c>
      <c r="BD60" s="105">
        <f>'SO 02.2 - Propustek v km ...'!F39</f>
        <v>0</v>
      </c>
      <c r="BT60" s="106" t="s">
        <v>81</v>
      </c>
      <c r="BV60" s="106" t="s">
        <v>74</v>
      </c>
      <c r="BW60" s="106" t="s">
        <v>98</v>
      </c>
      <c r="BX60" s="106" t="s">
        <v>92</v>
      </c>
      <c r="CL60" s="106" t="s">
        <v>19</v>
      </c>
    </row>
    <row r="61" spans="1:91" s="7" customFormat="1" ht="16.5" customHeight="1">
      <c r="B61" s="89"/>
      <c r="C61" s="90"/>
      <c r="D61" s="376" t="s">
        <v>99</v>
      </c>
      <c r="E61" s="376"/>
      <c r="F61" s="376"/>
      <c r="G61" s="376"/>
      <c r="H61" s="376"/>
      <c r="I61" s="91"/>
      <c r="J61" s="376" t="s">
        <v>100</v>
      </c>
      <c r="K61" s="376"/>
      <c r="L61" s="376"/>
      <c r="M61" s="376"/>
      <c r="N61" s="376"/>
      <c r="O61" s="376"/>
      <c r="P61" s="376"/>
      <c r="Q61" s="376"/>
      <c r="R61" s="376"/>
      <c r="S61" s="376"/>
      <c r="T61" s="376"/>
      <c r="U61" s="376"/>
      <c r="V61" s="376"/>
      <c r="W61" s="376"/>
      <c r="X61" s="376"/>
      <c r="Y61" s="376"/>
      <c r="Z61" s="376"/>
      <c r="AA61" s="376"/>
      <c r="AB61" s="376"/>
      <c r="AC61" s="376"/>
      <c r="AD61" s="376"/>
      <c r="AE61" s="376"/>
      <c r="AF61" s="376"/>
      <c r="AG61" s="366">
        <f>ROUND(SUM(AG62:AG66),2)</f>
        <v>0</v>
      </c>
      <c r="AH61" s="353"/>
      <c r="AI61" s="353"/>
      <c r="AJ61" s="353"/>
      <c r="AK61" s="353"/>
      <c r="AL61" s="353"/>
      <c r="AM61" s="353"/>
      <c r="AN61" s="352">
        <f t="shared" si="0"/>
        <v>0</v>
      </c>
      <c r="AO61" s="353"/>
      <c r="AP61" s="353"/>
      <c r="AQ61" s="92" t="s">
        <v>78</v>
      </c>
      <c r="AR61" s="93"/>
      <c r="AS61" s="94">
        <f>ROUND(SUM(AS62:AS66),2)</f>
        <v>0</v>
      </c>
      <c r="AT61" s="95">
        <f t="shared" si="1"/>
        <v>0</v>
      </c>
      <c r="AU61" s="96">
        <f>ROUND(SUM(AU62:AU66),5)</f>
        <v>0</v>
      </c>
      <c r="AV61" s="95">
        <f>ROUND(AZ61*L29,2)</f>
        <v>0</v>
      </c>
      <c r="AW61" s="95">
        <f>ROUND(BA61*L30,2)</f>
        <v>0</v>
      </c>
      <c r="AX61" s="95">
        <f>ROUND(BB61*L29,2)</f>
        <v>0</v>
      </c>
      <c r="AY61" s="95">
        <f>ROUND(BC61*L30,2)</f>
        <v>0</v>
      </c>
      <c r="AZ61" s="95">
        <f>ROUND(SUM(AZ62:AZ66),2)</f>
        <v>0</v>
      </c>
      <c r="BA61" s="95">
        <f>ROUND(SUM(BA62:BA66),2)</f>
        <v>0</v>
      </c>
      <c r="BB61" s="95">
        <f>ROUND(SUM(BB62:BB66),2)</f>
        <v>0</v>
      </c>
      <c r="BC61" s="95">
        <f>ROUND(SUM(BC62:BC66),2)</f>
        <v>0</v>
      </c>
      <c r="BD61" s="97">
        <f>ROUND(SUM(BD62:BD66),2)</f>
        <v>0</v>
      </c>
      <c r="BS61" s="98" t="s">
        <v>71</v>
      </c>
      <c r="BT61" s="98" t="s">
        <v>79</v>
      </c>
      <c r="BU61" s="98" t="s">
        <v>73</v>
      </c>
      <c r="BV61" s="98" t="s">
        <v>74</v>
      </c>
      <c r="BW61" s="98" t="s">
        <v>101</v>
      </c>
      <c r="BX61" s="98" t="s">
        <v>5</v>
      </c>
      <c r="CL61" s="98" t="s">
        <v>19</v>
      </c>
      <c r="CM61" s="98" t="s">
        <v>81</v>
      </c>
    </row>
    <row r="62" spans="1:91" s="4" customFormat="1" ht="23.25" customHeight="1">
      <c r="A62" s="99" t="s">
        <v>82</v>
      </c>
      <c r="B62" s="54"/>
      <c r="C62" s="100"/>
      <c r="D62" s="100"/>
      <c r="E62" s="390" t="s">
        <v>102</v>
      </c>
      <c r="F62" s="390"/>
      <c r="G62" s="390"/>
      <c r="H62" s="390"/>
      <c r="I62" s="390"/>
      <c r="J62" s="100"/>
      <c r="K62" s="390" t="s">
        <v>103</v>
      </c>
      <c r="L62" s="390"/>
      <c r="M62" s="390"/>
      <c r="N62" s="390"/>
      <c r="O62" s="390"/>
      <c r="P62" s="390"/>
      <c r="Q62" s="390"/>
      <c r="R62" s="390"/>
      <c r="S62" s="390"/>
      <c r="T62" s="390"/>
      <c r="U62" s="390"/>
      <c r="V62" s="390"/>
      <c r="W62" s="390"/>
      <c r="X62" s="390"/>
      <c r="Y62" s="390"/>
      <c r="Z62" s="390"/>
      <c r="AA62" s="390"/>
      <c r="AB62" s="390"/>
      <c r="AC62" s="390"/>
      <c r="AD62" s="390"/>
      <c r="AE62" s="390"/>
      <c r="AF62" s="390"/>
      <c r="AG62" s="350">
        <f>'SO 03.1 - Most v km 110,6...'!J32</f>
        <v>0</v>
      </c>
      <c r="AH62" s="351"/>
      <c r="AI62" s="351"/>
      <c r="AJ62" s="351"/>
      <c r="AK62" s="351"/>
      <c r="AL62" s="351"/>
      <c r="AM62" s="351"/>
      <c r="AN62" s="350">
        <f t="shared" si="0"/>
        <v>0</v>
      </c>
      <c r="AO62" s="351"/>
      <c r="AP62" s="351"/>
      <c r="AQ62" s="101" t="s">
        <v>85</v>
      </c>
      <c r="AR62" s="56"/>
      <c r="AS62" s="102">
        <v>0</v>
      </c>
      <c r="AT62" s="103">
        <f t="shared" si="1"/>
        <v>0</v>
      </c>
      <c r="AU62" s="104">
        <f>'SO 03.1 - Most v km 110,6...'!P99</f>
        <v>0</v>
      </c>
      <c r="AV62" s="103">
        <f>'SO 03.1 - Most v km 110,6...'!J35</f>
        <v>0</v>
      </c>
      <c r="AW62" s="103">
        <f>'SO 03.1 - Most v km 110,6...'!J36</f>
        <v>0</v>
      </c>
      <c r="AX62" s="103">
        <f>'SO 03.1 - Most v km 110,6...'!J37</f>
        <v>0</v>
      </c>
      <c r="AY62" s="103">
        <f>'SO 03.1 - Most v km 110,6...'!J38</f>
        <v>0</v>
      </c>
      <c r="AZ62" s="103">
        <f>'SO 03.1 - Most v km 110,6...'!F35</f>
        <v>0</v>
      </c>
      <c r="BA62" s="103">
        <f>'SO 03.1 - Most v km 110,6...'!F36</f>
        <v>0</v>
      </c>
      <c r="BB62" s="103">
        <f>'SO 03.1 - Most v km 110,6...'!F37</f>
        <v>0</v>
      </c>
      <c r="BC62" s="103">
        <f>'SO 03.1 - Most v km 110,6...'!F38</f>
        <v>0</v>
      </c>
      <c r="BD62" s="105">
        <f>'SO 03.1 - Most v km 110,6...'!F39</f>
        <v>0</v>
      </c>
      <c r="BT62" s="106" t="s">
        <v>81</v>
      </c>
      <c r="BV62" s="106" t="s">
        <v>74</v>
      </c>
      <c r="BW62" s="106" t="s">
        <v>104</v>
      </c>
      <c r="BX62" s="106" t="s">
        <v>101</v>
      </c>
      <c r="CL62" s="106" t="s">
        <v>19</v>
      </c>
    </row>
    <row r="63" spans="1:91" s="4" customFormat="1" ht="23.25" customHeight="1">
      <c r="A63" s="99" t="s">
        <v>82</v>
      </c>
      <c r="B63" s="54"/>
      <c r="C63" s="100"/>
      <c r="D63" s="100"/>
      <c r="E63" s="390" t="s">
        <v>105</v>
      </c>
      <c r="F63" s="390"/>
      <c r="G63" s="390"/>
      <c r="H63" s="390"/>
      <c r="I63" s="390"/>
      <c r="J63" s="100"/>
      <c r="K63" s="390" t="s">
        <v>106</v>
      </c>
      <c r="L63" s="390"/>
      <c r="M63" s="390"/>
      <c r="N63" s="390"/>
      <c r="O63" s="390"/>
      <c r="P63" s="390"/>
      <c r="Q63" s="390"/>
      <c r="R63" s="390"/>
      <c r="S63" s="390"/>
      <c r="T63" s="390"/>
      <c r="U63" s="390"/>
      <c r="V63" s="390"/>
      <c r="W63" s="390"/>
      <c r="X63" s="390"/>
      <c r="Y63" s="390"/>
      <c r="Z63" s="390"/>
      <c r="AA63" s="390"/>
      <c r="AB63" s="390"/>
      <c r="AC63" s="390"/>
      <c r="AD63" s="390"/>
      <c r="AE63" s="390"/>
      <c r="AF63" s="390"/>
      <c r="AG63" s="350">
        <f>'SO 03.2 - Most v km 110,6...'!J32</f>
        <v>0</v>
      </c>
      <c r="AH63" s="351"/>
      <c r="AI63" s="351"/>
      <c r="AJ63" s="351"/>
      <c r="AK63" s="351"/>
      <c r="AL63" s="351"/>
      <c r="AM63" s="351"/>
      <c r="AN63" s="350">
        <f t="shared" si="0"/>
        <v>0</v>
      </c>
      <c r="AO63" s="351"/>
      <c r="AP63" s="351"/>
      <c r="AQ63" s="101" t="s">
        <v>85</v>
      </c>
      <c r="AR63" s="56"/>
      <c r="AS63" s="102">
        <v>0</v>
      </c>
      <c r="AT63" s="103">
        <f t="shared" si="1"/>
        <v>0</v>
      </c>
      <c r="AU63" s="104">
        <f>'SO 03.2 - Most v km 110,6...'!P88</f>
        <v>0</v>
      </c>
      <c r="AV63" s="103">
        <f>'SO 03.2 - Most v km 110,6...'!J35</f>
        <v>0</v>
      </c>
      <c r="AW63" s="103">
        <f>'SO 03.2 - Most v km 110,6...'!J36</f>
        <v>0</v>
      </c>
      <c r="AX63" s="103">
        <f>'SO 03.2 - Most v km 110,6...'!J37</f>
        <v>0</v>
      </c>
      <c r="AY63" s="103">
        <f>'SO 03.2 - Most v km 110,6...'!J38</f>
        <v>0</v>
      </c>
      <c r="AZ63" s="103">
        <f>'SO 03.2 - Most v km 110,6...'!F35</f>
        <v>0</v>
      </c>
      <c r="BA63" s="103">
        <f>'SO 03.2 - Most v km 110,6...'!F36</f>
        <v>0</v>
      </c>
      <c r="BB63" s="103">
        <f>'SO 03.2 - Most v km 110,6...'!F37</f>
        <v>0</v>
      </c>
      <c r="BC63" s="103">
        <f>'SO 03.2 - Most v km 110,6...'!F38</f>
        <v>0</v>
      </c>
      <c r="BD63" s="105">
        <f>'SO 03.2 - Most v km 110,6...'!F39</f>
        <v>0</v>
      </c>
      <c r="BT63" s="106" t="s">
        <v>81</v>
      </c>
      <c r="BV63" s="106" t="s">
        <v>74</v>
      </c>
      <c r="BW63" s="106" t="s">
        <v>107</v>
      </c>
      <c r="BX63" s="106" t="s">
        <v>101</v>
      </c>
      <c r="CL63" s="106" t="s">
        <v>19</v>
      </c>
    </row>
    <row r="64" spans="1:91" s="4" customFormat="1" ht="35.25" customHeight="1">
      <c r="A64" s="99" t="s">
        <v>82</v>
      </c>
      <c r="B64" s="54"/>
      <c r="C64" s="100"/>
      <c r="D64" s="100"/>
      <c r="E64" s="390" t="s">
        <v>108</v>
      </c>
      <c r="F64" s="390"/>
      <c r="G64" s="390"/>
      <c r="H64" s="390"/>
      <c r="I64" s="390"/>
      <c r="J64" s="100"/>
      <c r="K64" s="390" t="s">
        <v>109</v>
      </c>
      <c r="L64" s="390"/>
      <c r="M64" s="390"/>
      <c r="N64" s="390"/>
      <c r="O64" s="390"/>
      <c r="P64" s="390"/>
      <c r="Q64" s="390"/>
      <c r="R64" s="390"/>
      <c r="S64" s="390"/>
      <c r="T64" s="390"/>
      <c r="U64" s="390"/>
      <c r="V64" s="390"/>
      <c r="W64" s="390"/>
      <c r="X64" s="390"/>
      <c r="Y64" s="390"/>
      <c r="Z64" s="390"/>
      <c r="AA64" s="390"/>
      <c r="AB64" s="390"/>
      <c r="AC64" s="390"/>
      <c r="AD64" s="390"/>
      <c r="AE64" s="390"/>
      <c r="AF64" s="390"/>
      <c r="AG64" s="350">
        <f>'SO 03.3 - Most v km 110,6...'!J32</f>
        <v>0</v>
      </c>
      <c r="AH64" s="351"/>
      <c r="AI64" s="351"/>
      <c r="AJ64" s="351"/>
      <c r="AK64" s="351"/>
      <c r="AL64" s="351"/>
      <c r="AM64" s="351"/>
      <c r="AN64" s="350">
        <f t="shared" si="0"/>
        <v>0</v>
      </c>
      <c r="AO64" s="351"/>
      <c r="AP64" s="351"/>
      <c r="AQ64" s="101" t="s">
        <v>85</v>
      </c>
      <c r="AR64" s="56"/>
      <c r="AS64" s="102">
        <v>0</v>
      </c>
      <c r="AT64" s="103">
        <f t="shared" si="1"/>
        <v>0</v>
      </c>
      <c r="AU64" s="104">
        <f>'SO 03.3 - Most v km 110,6...'!P89</f>
        <v>0</v>
      </c>
      <c r="AV64" s="103">
        <f>'SO 03.3 - Most v km 110,6...'!J35</f>
        <v>0</v>
      </c>
      <c r="AW64" s="103">
        <f>'SO 03.3 - Most v km 110,6...'!J36</f>
        <v>0</v>
      </c>
      <c r="AX64" s="103">
        <f>'SO 03.3 - Most v km 110,6...'!J37</f>
        <v>0</v>
      </c>
      <c r="AY64" s="103">
        <f>'SO 03.3 - Most v km 110,6...'!J38</f>
        <v>0</v>
      </c>
      <c r="AZ64" s="103">
        <f>'SO 03.3 - Most v km 110,6...'!F35</f>
        <v>0</v>
      </c>
      <c r="BA64" s="103">
        <f>'SO 03.3 - Most v km 110,6...'!F36</f>
        <v>0</v>
      </c>
      <c r="BB64" s="103">
        <f>'SO 03.3 - Most v km 110,6...'!F37</f>
        <v>0</v>
      </c>
      <c r="BC64" s="103">
        <f>'SO 03.3 - Most v km 110,6...'!F38</f>
        <v>0</v>
      </c>
      <c r="BD64" s="105">
        <f>'SO 03.3 - Most v km 110,6...'!F39</f>
        <v>0</v>
      </c>
      <c r="BT64" s="106" t="s">
        <v>81</v>
      </c>
      <c r="BV64" s="106" t="s">
        <v>74</v>
      </c>
      <c r="BW64" s="106" t="s">
        <v>110</v>
      </c>
      <c r="BX64" s="106" t="s">
        <v>101</v>
      </c>
      <c r="CL64" s="106" t="s">
        <v>19</v>
      </c>
    </row>
    <row r="65" spans="1:91" s="4" customFormat="1" ht="35.25" customHeight="1">
      <c r="A65" s="99" t="s">
        <v>82</v>
      </c>
      <c r="B65" s="54"/>
      <c r="C65" s="100"/>
      <c r="D65" s="100"/>
      <c r="E65" s="390" t="s">
        <v>111</v>
      </c>
      <c r="F65" s="390"/>
      <c r="G65" s="390"/>
      <c r="H65" s="390"/>
      <c r="I65" s="390"/>
      <c r="J65" s="100"/>
      <c r="K65" s="390" t="s">
        <v>112</v>
      </c>
      <c r="L65" s="390"/>
      <c r="M65" s="390"/>
      <c r="N65" s="390"/>
      <c r="O65" s="390"/>
      <c r="P65" s="390"/>
      <c r="Q65" s="390"/>
      <c r="R65" s="390"/>
      <c r="S65" s="390"/>
      <c r="T65" s="390"/>
      <c r="U65" s="390"/>
      <c r="V65" s="390"/>
      <c r="W65" s="390"/>
      <c r="X65" s="390"/>
      <c r="Y65" s="390"/>
      <c r="Z65" s="390"/>
      <c r="AA65" s="390"/>
      <c r="AB65" s="390"/>
      <c r="AC65" s="390"/>
      <c r="AD65" s="390"/>
      <c r="AE65" s="390"/>
      <c r="AF65" s="390"/>
      <c r="AG65" s="350">
        <f>'SO 03.4 - Most v km 110,6...'!J32</f>
        <v>0</v>
      </c>
      <c r="AH65" s="351"/>
      <c r="AI65" s="351"/>
      <c r="AJ65" s="351"/>
      <c r="AK65" s="351"/>
      <c r="AL65" s="351"/>
      <c r="AM65" s="351"/>
      <c r="AN65" s="350">
        <f t="shared" si="0"/>
        <v>0</v>
      </c>
      <c r="AO65" s="351"/>
      <c r="AP65" s="351"/>
      <c r="AQ65" s="101" t="s">
        <v>85</v>
      </c>
      <c r="AR65" s="56"/>
      <c r="AS65" s="102">
        <v>0</v>
      </c>
      <c r="AT65" s="103">
        <f t="shared" si="1"/>
        <v>0</v>
      </c>
      <c r="AU65" s="104">
        <f>'SO 03.4 - Most v km 110,6...'!P91</f>
        <v>0</v>
      </c>
      <c r="AV65" s="103">
        <f>'SO 03.4 - Most v km 110,6...'!J35</f>
        <v>0</v>
      </c>
      <c r="AW65" s="103">
        <f>'SO 03.4 - Most v km 110,6...'!J36</f>
        <v>0</v>
      </c>
      <c r="AX65" s="103">
        <f>'SO 03.4 - Most v km 110,6...'!J37</f>
        <v>0</v>
      </c>
      <c r="AY65" s="103">
        <f>'SO 03.4 - Most v km 110,6...'!J38</f>
        <v>0</v>
      </c>
      <c r="AZ65" s="103">
        <f>'SO 03.4 - Most v km 110,6...'!F35</f>
        <v>0</v>
      </c>
      <c r="BA65" s="103">
        <f>'SO 03.4 - Most v km 110,6...'!F36</f>
        <v>0</v>
      </c>
      <c r="BB65" s="103">
        <f>'SO 03.4 - Most v km 110,6...'!F37</f>
        <v>0</v>
      </c>
      <c r="BC65" s="103">
        <f>'SO 03.4 - Most v km 110,6...'!F38</f>
        <v>0</v>
      </c>
      <c r="BD65" s="105">
        <f>'SO 03.4 - Most v km 110,6...'!F39</f>
        <v>0</v>
      </c>
      <c r="BT65" s="106" t="s">
        <v>81</v>
      </c>
      <c r="BV65" s="106" t="s">
        <v>74</v>
      </c>
      <c r="BW65" s="106" t="s">
        <v>113</v>
      </c>
      <c r="BX65" s="106" t="s">
        <v>101</v>
      </c>
      <c r="CL65" s="106" t="s">
        <v>19</v>
      </c>
    </row>
    <row r="66" spans="1:91" s="4" customFormat="1" ht="35.25" customHeight="1">
      <c r="A66" s="99" t="s">
        <v>82</v>
      </c>
      <c r="B66" s="54"/>
      <c r="C66" s="100"/>
      <c r="D66" s="100"/>
      <c r="E66" s="390" t="s">
        <v>114</v>
      </c>
      <c r="F66" s="390"/>
      <c r="G66" s="390"/>
      <c r="H66" s="390"/>
      <c r="I66" s="390"/>
      <c r="J66" s="100"/>
      <c r="K66" s="390" t="s">
        <v>115</v>
      </c>
      <c r="L66" s="390"/>
      <c r="M66" s="390"/>
      <c r="N66" s="390"/>
      <c r="O66" s="390"/>
      <c r="P66" s="390"/>
      <c r="Q66" s="390"/>
      <c r="R66" s="390"/>
      <c r="S66" s="390"/>
      <c r="T66" s="390"/>
      <c r="U66" s="390"/>
      <c r="V66" s="390"/>
      <c r="W66" s="390"/>
      <c r="X66" s="390"/>
      <c r="Y66" s="390"/>
      <c r="Z66" s="390"/>
      <c r="AA66" s="390"/>
      <c r="AB66" s="390"/>
      <c r="AC66" s="390"/>
      <c r="AD66" s="390"/>
      <c r="AE66" s="390"/>
      <c r="AF66" s="390"/>
      <c r="AG66" s="350">
        <f>'SO 03.5 - Most v km 110,6...'!J32</f>
        <v>0</v>
      </c>
      <c r="AH66" s="351"/>
      <c r="AI66" s="351"/>
      <c r="AJ66" s="351"/>
      <c r="AK66" s="351"/>
      <c r="AL66" s="351"/>
      <c r="AM66" s="351"/>
      <c r="AN66" s="350">
        <f t="shared" si="0"/>
        <v>0</v>
      </c>
      <c r="AO66" s="351"/>
      <c r="AP66" s="351"/>
      <c r="AQ66" s="101" t="s">
        <v>85</v>
      </c>
      <c r="AR66" s="56"/>
      <c r="AS66" s="102">
        <v>0</v>
      </c>
      <c r="AT66" s="103">
        <f t="shared" si="1"/>
        <v>0</v>
      </c>
      <c r="AU66" s="104">
        <f>'SO 03.5 - Most v km 110,6...'!P91</f>
        <v>0</v>
      </c>
      <c r="AV66" s="103">
        <f>'SO 03.5 - Most v km 110,6...'!J35</f>
        <v>0</v>
      </c>
      <c r="AW66" s="103">
        <f>'SO 03.5 - Most v km 110,6...'!J36</f>
        <v>0</v>
      </c>
      <c r="AX66" s="103">
        <f>'SO 03.5 - Most v km 110,6...'!J37</f>
        <v>0</v>
      </c>
      <c r="AY66" s="103">
        <f>'SO 03.5 - Most v km 110,6...'!J38</f>
        <v>0</v>
      </c>
      <c r="AZ66" s="103">
        <f>'SO 03.5 - Most v km 110,6...'!F35</f>
        <v>0</v>
      </c>
      <c r="BA66" s="103">
        <f>'SO 03.5 - Most v km 110,6...'!F36</f>
        <v>0</v>
      </c>
      <c r="BB66" s="103">
        <f>'SO 03.5 - Most v km 110,6...'!F37</f>
        <v>0</v>
      </c>
      <c r="BC66" s="103">
        <f>'SO 03.5 - Most v km 110,6...'!F38</f>
        <v>0</v>
      </c>
      <c r="BD66" s="105">
        <f>'SO 03.5 - Most v km 110,6...'!F39</f>
        <v>0</v>
      </c>
      <c r="BT66" s="106" t="s">
        <v>81</v>
      </c>
      <c r="BV66" s="106" t="s">
        <v>74</v>
      </c>
      <c r="BW66" s="106" t="s">
        <v>116</v>
      </c>
      <c r="BX66" s="106" t="s">
        <v>101</v>
      </c>
      <c r="CL66" s="106" t="s">
        <v>19</v>
      </c>
    </row>
    <row r="67" spans="1:91" s="7" customFormat="1" ht="16.5" customHeight="1">
      <c r="A67" s="99" t="s">
        <v>82</v>
      </c>
      <c r="B67" s="89"/>
      <c r="C67" s="90"/>
      <c r="D67" s="376" t="s">
        <v>117</v>
      </c>
      <c r="E67" s="376"/>
      <c r="F67" s="376"/>
      <c r="G67" s="376"/>
      <c r="H67" s="376"/>
      <c r="I67" s="91"/>
      <c r="J67" s="376" t="s">
        <v>118</v>
      </c>
      <c r="K67" s="376"/>
      <c r="L67" s="376"/>
      <c r="M67" s="376"/>
      <c r="N67" s="376"/>
      <c r="O67" s="376"/>
      <c r="P67" s="376"/>
      <c r="Q67" s="376"/>
      <c r="R67" s="376"/>
      <c r="S67" s="376"/>
      <c r="T67" s="376"/>
      <c r="U67" s="376"/>
      <c r="V67" s="376"/>
      <c r="W67" s="376"/>
      <c r="X67" s="376"/>
      <c r="Y67" s="376"/>
      <c r="Z67" s="376"/>
      <c r="AA67" s="376"/>
      <c r="AB67" s="376"/>
      <c r="AC67" s="376"/>
      <c r="AD67" s="376"/>
      <c r="AE67" s="376"/>
      <c r="AF67" s="376"/>
      <c r="AG67" s="352">
        <f>'VRN - Vedlejší rozpočtové...'!J30</f>
        <v>0</v>
      </c>
      <c r="AH67" s="353"/>
      <c r="AI67" s="353"/>
      <c r="AJ67" s="353"/>
      <c r="AK67" s="353"/>
      <c r="AL67" s="353"/>
      <c r="AM67" s="353"/>
      <c r="AN67" s="352">
        <f t="shared" si="0"/>
        <v>0</v>
      </c>
      <c r="AO67" s="353"/>
      <c r="AP67" s="353"/>
      <c r="AQ67" s="92" t="s">
        <v>78</v>
      </c>
      <c r="AR67" s="93"/>
      <c r="AS67" s="107">
        <v>0</v>
      </c>
      <c r="AT67" s="108">
        <f t="shared" si="1"/>
        <v>0</v>
      </c>
      <c r="AU67" s="109">
        <f>'VRN - Vedlejší rozpočtové...'!P85</f>
        <v>0</v>
      </c>
      <c r="AV67" s="108">
        <f>'VRN - Vedlejší rozpočtové...'!J33</f>
        <v>0</v>
      </c>
      <c r="AW67" s="108">
        <f>'VRN - Vedlejší rozpočtové...'!J34</f>
        <v>0</v>
      </c>
      <c r="AX67" s="108">
        <f>'VRN - Vedlejší rozpočtové...'!J35</f>
        <v>0</v>
      </c>
      <c r="AY67" s="108">
        <f>'VRN - Vedlejší rozpočtové...'!J36</f>
        <v>0</v>
      </c>
      <c r="AZ67" s="108">
        <f>'VRN - Vedlejší rozpočtové...'!F33</f>
        <v>0</v>
      </c>
      <c r="BA67" s="108">
        <f>'VRN - Vedlejší rozpočtové...'!F34</f>
        <v>0</v>
      </c>
      <c r="BB67" s="108">
        <f>'VRN - Vedlejší rozpočtové...'!F35</f>
        <v>0</v>
      </c>
      <c r="BC67" s="108">
        <f>'VRN - Vedlejší rozpočtové...'!F36</f>
        <v>0</v>
      </c>
      <c r="BD67" s="110">
        <f>'VRN - Vedlejší rozpočtové...'!F37</f>
        <v>0</v>
      </c>
      <c r="BT67" s="98" t="s">
        <v>79</v>
      </c>
      <c r="BV67" s="98" t="s">
        <v>74</v>
      </c>
      <c r="BW67" s="98" t="s">
        <v>119</v>
      </c>
      <c r="BX67" s="98" t="s">
        <v>5</v>
      </c>
      <c r="CL67" s="98" t="s">
        <v>19</v>
      </c>
      <c r="CM67" s="98" t="s">
        <v>81</v>
      </c>
    </row>
    <row r="68" spans="1:91" s="2" customFormat="1" ht="30" customHeight="1">
      <c r="A68" s="37"/>
      <c r="B68" s="38"/>
      <c r="C68" s="39"/>
      <c r="D68" s="39"/>
      <c r="E68" s="39"/>
      <c r="F68" s="39"/>
      <c r="G68" s="39"/>
      <c r="H68" s="39"/>
      <c r="I68" s="39"/>
      <c r="J68" s="39"/>
      <c r="K68" s="39"/>
      <c r="L68" s="39"/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  <c r="AF68" s="39"/>
      <c r="AG68" s="39"/>
      <c r="AH68" s="39"/>
      <c r="AI68" s="39"/>
      <c r="AJ68" s="39"/>
      <c r="AK68" s="39"/>
      <c r="AL68" s="39"/>
      <c r="AM68" s="39"/>
      <c r="AN68" s="39"/>
      <c r="AO68" s="39"/>
      <c r="AP68" s="39"/>
      <c r="AQ68" s="39"/>
      <c r="AR68" s="42"/>
      <c r="AS68" s="37"/>
      <c r="AT68" s="37"/>
      <c r="AU68" s="37"/>
      <c r="AV68" s="37"/>
      <c r="AW68" s="37"/>
      <c r="AX68" s="37"/>
      <c r="AY68" s="37"/>
      <c r="AZ68" s="37"/>
      <c r="BA68" s="37"/>
      <c r="BB68" s="37"/>
      <c r="BC68" s="37"/>
      <c r="BD68" s="37"/>
      <c r="BE68" s="37"/>
    </row>
    <row r="69" spans="1:91" s="2" customFormat="1" ht="7" customHeight="1">
      <c r="A69" s="37"/>
      <c r="B69" s="50"/>
      <c r="C69" s="51"/>
      <c r="D69" s="51"/>
      <c r="E69" s="51"/>
      <c r="F69" s="51"/>
      <c r="G69" s="51"/>
      <c r="H69" s="51"/>
      <c r="I69" s="51"/>
      <c r="J69" s="51"/>
      <c r="K69" s="51"/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1"/>
      <c r="W69" s="51"/>
      <c r="X69" s="51"/>
      <c r="Y69" s="51"/>
      <c r="Z69" s="51"/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42"/>
      <c r="AS69" s="37"/>
      <c r="AT69" s="37"/>
      <c r="AU69" s="37"/>
      <c r="AV69" s="37"/>
      <c r="AW69" s="37"/>
      <c r="AX69" s="37"/>
      <c r="AY69" s="37"/>
      <c r="AZ69" s="37"/>
      <c r="BA69" s="37"/>
      <c r="BB69" s="37"/>
      <c r="BC69" s="37"/>
      <c r="BD69" s="37"/>
      <c r="BE69" s="37"/>
    </row>
  </sheetData>
  <sheetProtection algorithmName="SHA-512" hashValue="YhnE7hsk7sKXFOsrK/EMu2h5ur5ZGnfUuHu4zxOSUwf727rymC+y5dyji/KDDtTLI4KHF8sQSNNb3yWvTX6t4w==" saltValue="hgqNvFmNpQbk6r6/cJn63gxQbFtSdpd5usgLW5Ukud/+BmE12A/dGD9v5higJ6w1MF4+uFlEslsPlU8DFdIj1Q==" spinCount="100000" sheet="1" objects="1" scenarios="1" formatColumns="0" formatRows="0"/>
  <mergeCells count="90">
    <mergeCell ref="C52:G52"/>
    <mergeCell ref="D61:H61"/>
    <mergeCell ref="D55:H55"/>
    <mergeCell ref="D58:H58"/>
    <mergeCell ref="E60:I60"/>
    <mergeCell ref="E56:I56"/>
    <mergeCell ref="I52:AF52"/>
    <mergeCell ref="J61:AF61"/>
    <mergeCell ref="J55:AF55"/>
    <mergeCell ref="J58:AF58"/>
    <mergeCell ref="K59:AF59"/>
    <mergeCell ref="K60:AF60"/>
    <mergeCell ref="K56:AF56"/>
    <mergeCell ref="E62:I62"/>
    <mergeCell ref="E59:I59"/>
    <mergeCell ref="E64:I64"/>
    <mergeCell ref="E63:I63"/>
    <mergeCell ref="E57:I57"/>
    <mergeCell ref="L28:P28"/>
    <mergeCell ref="W28:AE28"/>
    <mergeCell ref="AK28:AO28"/>
    <mergeCell ref="AK29:AO29"/>
    <mergeCell ref="L29:P29"/>
    <mergeCell ref="W29:AE29"/>
    <mergeCell ref="K5:AO5"/>
    <mergeCell ref="K6:AO6"/>
    <mergeCell ref="E14:AJ14"/>
    <mergeCell ref="E23:AN23"/>
    <mergeCell ref="AK26:AO26"/>
    <mergeCell ref="L30:P30"/>
    <mergeCell ref="AK31:AO31"/>
    <mergeCell ref="W31:AE31"/>
    <mergeCell ref="L31:P31"/>
    <mergeCell ref="D67:H67"/>
    <mergeCell ref="J67:AF67"/>
    <mergeCell ref="AG54:AM54"/>
    <mergeCell ref="W30:AE30"/>
    <mergeCell ref="K64:AF64"/>
    <mergeCell ref="L45:AO45"/>
    <mergeCell ref="E65:I65"/>
    <mergeCell ref="K65:AF65"/>
    <mergeCell ref="E66:I66"/>
    <mergeCell ref="K66:AF66"/>
    <mergeCell ref="AG63:AM63"/>
    <mergeCell ref="AG64:AM64"/>
    <mergeCell ref="L32:P32"/>
    <mergeCell ref="W32:AE32"/>
    <mergeCell ref="AK32:AO32"/>
    <mergeCell ref="L33:P33"/>
    <mergeCell ref="AK33:AO33"/>
    <mergeCell ref="W33:AE33"/>
    <mergeCell ref="AR2:BE2"/>
    <mergeCell ref="AG60:AM60"/>
    <mergeCell ref="AG62:AM62"/>
    <mergeCell ref="AG59:AM59"/>
    <mergeCell ref="AG61:AM61"/>
    <mergeCell ref="AG58:AM58"/>
    <mergeCell ref="AG57:AM57"/>
    <mergeCell ref="AG56:AM56"/>
    <mergeCell ref="AG55:AM55"/>
    <mergeCell ref="AG52:AM52"/>
    <mergeCell ref="AM47:AN47"/>
    <mergeCell ref="AM49:AP49"/>
    <mergeCell ref="AM50:AP50"/>
    <mergeCell ref="AN52:AP52"/>
    <mergeCell ref="AK30:AO30"/>
    <mergeCell ref="BE5:BE32"/>
    <mergeCell ref="AS49:AT51"/>
    <mergeCell ref="AN65:AP65"/>
    <mergeCell ref="AG65:AM65"/>
    <mergeCell ref="AK35:AO35"/>
    <mergeCell ref="X35:AB35"/>
    <mergeCell ref="AN64:AP64"/>
    <mergeCell ref="AN63:AP63"/>
    <mergeCell ref="AN62:AP62"/>
    <mergeCell ref="AN61:AP61"/>
    <mergeCell ref="AN55:AP55"/>
    <mergeCell ref="AN60:AP60"/>
    <mergeCell ref="AN56:AP56"/>
    <mergeCell ref="AN57:AP57"/>
    <mergeCell ref="K62:AF62"/>
    <mergeCell ref="K57:AF57"/>
    <mergeCell ref="K63:AF63"/>
    <mergeCell ref="AN66:AP66"/>
    <mergeCell ref="AG66:AM66"/>
    <mergeCell ref="AN67:AP67"/>
    <mergeCell ref="AG67:AM67"/>
    <mergeCell ref="AN54:AP54"/>
    <mergeCell ref="AN59:AP59"/>
    <mergeCell ref="AN58:AP58"/>
  </mergeCells>
  <hyperlinks>
    <hyperlink ref="A56" location="'SO 01.1 - Propustek v km ...'!C2" display="/" xr:uid="{00000000-0004-0000-0000-000000000000}"/>
    <hyperlink ref="A57" location="'SO 01.2 - Propustek v km ...'!C2" display="/" xr:uid="{00000000-0004-0000-0000-000001000000}"/>
    <hyperlink ref="A59" location="'SO 02.1 - Propustek v km ...'!C2" display="/" xr:uid="{00000000-0004-0000-0000-000002000000}"/>
    <hyperlink ref="A60" location="'SO 02.2 - Propustek v km ...'!C2" display="/" xr:uid="{00000000-0004-0000-0000-000003000000}"/>
    <hyperlink ref="A62" location="'SO 03.1 - Most v km 110,6...'!C2" display="/" xr:uid="{00000000-0004-0000-0000-000004000000}"/>
    <hyperlink ref="A63" location="'SO 03.2 - Most v km 110,6...'!C2" display="/" xr:uid="{00000000-0004-0000-0000-000005000000}"/>
    <hyperlink ref="A64" location="'SO 03.3 - Most v km 110,6...'!C2" display="/" xr:uid="{00000000-0004-0000-0000-000006000000}"/>
    <hyperlink ref="A65" location="'SO 03.4 - Most v km 110,6...'!C2" display="/" xr:uid="{00000000-0004-0000-0000-000007000000}"/>
    <hyperlink ref="A66" location="'SO 03.5 - Most v km 110,6...'!C2" display="/" xr:uid="{00000000-0004-0000-0000-000008000000}"/>
    <hyperlink ref="A67" location="'VRN - Vedlejší rozpočtové...'!C2" display="/" xr:uid="{00000000-0004-0000-0000-000009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2:BM169"/>
  <sheetViews>
    <sheetView showGridLines="0" workbookViewId="0"/>
  </sheetViews>
  <sheetFormatPr defaultRowHeight="10"/>
  <cols>
    <col min="1" max="1" width="8.33203125" style="1" customWidth="1"/>
    <col min="2" max="2" width="1.1093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365"/>
      <c r="M2" s="365"/>
      <c r="N2" s="365"/>
      <c r="O2" s="365"/>
      <c r="P2" s="365"/>
      <c r="Q2" s="365"/>
      <c r="R2" s="365"/>
      <c r="S2" s="365"/>
      <c r="T2" s="365"/>
      <c r="U2" s="365"/>
      <c r="V2" s="365"/>
      <c r="AT2" s="20" t="s">
        <v>116</v>
      </c>
    </row>
    <row r="3" spans="1:46" s="1" customFormat="1" ht="7" customHeight="1">
      <c r="B3" s="111"/>
      <c r="C3" s="112"/>
      <c r="D3" s="112"/>
      <c r="E3" s="112"/>
      <c r="F3" s="112"/>
      <c r="G3" s="112"/>
      <c r="H3" s="112"/>
      <c r="I3" s="112"/>
      <c r="J3" s="112"/>
      <c r="K3" s="112"/>
      <c r="L3" s="23"/>
      <c r="AT3" s="20" t="s">
        <v>81</v>
      </c>
    </row>
    <row r="4" spans="1:46" s="1" customFormat="1" ht="25" customHeight="1">
      <c r="B4" s="23"/>
      <c r="D4" s="113" t="s">
        <v>120</v>
      </c>
      <c r="L4" s="23"/>
      <c r="M4" s="114" t="s">
        <v>10</v>
      </c>
      <c r="AT4" s="20" t="s">
        <v>4</v>
      </c>
    </row>
    <row r="5" spans="1:46" s="1" customFormat="1" ht="7" customHeight="1">
      <c r="B5" s="23"/>
      <c r="L5" s="23"/>
    </row>
    <row r="6" spans="1:46" s="1" customFormat="1" ht="12" customHeight="1">
      <c r="B6" s="23"/>
      <c r="D6" s="115" t="s">
        <v>16</v>
      </c>
      <c r="L6" s="23"/>
    </row>
    <row r="7" spans="1:46" s="1" customFormat="1" ht="16.5" customHeight="1">
      <c r="B7" s="23"/>
      <c r="E7" s="397" t="str">
        <f>'Rekapitulace stavby'!K6</f>
        <v>Oprava mostních objektů na trati Krnov - Opava</v>
      </c>
      <c r="F7" s="398"/>
      <c r="G7" s="398"/>
      <c r="H7" s="398"/>
      <c r="L7" s="23"/>
    </row>
    <row r="8" spans="1:46" s="1" customFormat="1" ht="12" customHeight="1">
      <c r="B8" s="23"/>
      <c r="D8" s="115" t="s">
        <v>121</v>
      </c>
      <c r="L8" s="23"/>
    </row>
    <row r="9" spans="1:46" s="2" customFormat="1" ht="16.5" customHeight="1">
      <c r="A9" s="37"/>
      <c r="B9" s="42"/>
      <c r="C9" s="37"/>
      <c r="D9" s="37"/>
      <c r="E9" s="397" t="s">
        <v>1186</v>
      </c>
      <c r="F9" s="399"/>
      <c r="G9" s="399"/>
      <c r="H9" s="399"/>
      <c r="I9" s="37"/>
      <c r="J9" s="37"/>
      <c r="K9" s="37"/>
      <c r="L9" s="116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pans="1:46" s="2" customFormat="1" ht="12" customHeight="1">
      <c r="A10" s="37"/>
      <c r="B10" s="42"/>
      <c r="C10" s="37"/>
      <c r="D10" s="115" t="s">
        <v>123</v>
      </c>
      <c r="E10" s="37"/>
      <c r="F10" s="37"/>
      <c r="G10" s="37"/>
      <c r="H10" s="37"/>
      <c r="I10" s="37"/>
      <c r="J10" s="37"/>
      <c r="K10" s="37"/>
      <c r="L10" s="116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46" s="2" customFormat="1" ht="30" customHeight="1">
      <c r="A11" s="37"/>
      <c r="B11" s="42"/>
      <c r="C11" s="37"/>
      <c r="D11" s="37"/>
      <c r="E11" s="400" t="s">
        <v>2355</v>
      </c>
      <c r="F11" s="399"/>
      <c r="G11" s="399"/>
      <c r="H11" s="399"/>
      <c r="I11" s="37"/>
      <c r="J11" s="37"/>
      <c r="K11" s="37"/>
      <c r="L11" s="116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pans="1:46" s="2" customFormat="1">
      <c r="A12" s="37"/>
      <c r="B12" s="42"/>
      <c r="C12" s="37"/>
      <c r="D12" s="37"/>
      <c r="E12" s="37"/>
      <c r="F12" s="37"/>
      <c r="G12" s="37"/>
      <c r="H12" s="37"/>
      <c r="I12" s="37"/>
      <c r="J12" s="37"/>
      <c r="K12" s="37"/>
      <c r="L12" s="116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pans="1:46" s="2" customFormat="1" ht="12" customHeight="1">
      <c r="A13" s="37"/>
      <c r="B13" s="42"/>
      <c r="C13" s="37"/>
      <c r="D13" s="115" t="s">
        <v>18</v>
      </c>
      <c r="E13" s="37"/>
      <c r="F13" s="106" t="s">
        <v>19</v>
      </c>
      <c r="G13" s="37"/>
      <c r="H13" s="37"/>
      <c r="I13" s="115" t="s">
        <v>20</v>
      </c>
      <c r="J13" s="106" t="s">
        <v>19</v>
      </c>
      <c r="K13" s="37"/>
      <c r="L13" s="116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pans="1:46" s="2" customFormat="1" ht="12" customHeight="1">
      <c r="A14" s="37"/>
      <c r="B14" s="42"/>
      <c r="C14" s="37"/>
      <c r="D14" s="115" t="s">
        <v>21</v>
      </c>
      <c r="E14" s="37"/>
      <c r="F14" s="106" t="s">
        <v>22</v>
      </c>
      <c r="G14" s="37"/>
      <c r="H14" s="37"/>
      <c r="I14" s="115" t="s">
        <v>23</v>
      </c>
      <c r="J14" s="117">
        <f>'Rekapitulace stavby'!AN8</f>
        <v>0</v>
      </c>
      <c r="K14" s="37"/>
      <c r="L14" s="116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pans="1:46" s="2" customFormat="1" ht="10.9" customHeight="1">
      <c r="A15" s="37"/>
      <c r="B15" s="42"/>
      <c r="C15" s="37"/>
      <c r="D15" s="37"/>
      <c r="E15" s="37"/>
      <c r="F15" s="37"/>
      <c r="G15" s="37"/>
      <c r="H15" s="37"/>
      <c r="I15" s="37"/>
      <c r="J15" s="37"/>
      <c r="K15" s="37"/>
      <c r="L15" s="116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pans="1:46" s="2" customFormat="1" ht="12" customHeight="1">
      <c r="A16" s="37"/>
      <c r="B16" s="42"/>
      <c r="C16" s="37"/>
      <c r="D16" s="115" t="s">
        <v>24</v>
      </c>
      <c r="E16" s="37"/>
      <c r="F16" s="37"/>
      <c r="G16" s="37"/>
      <c r="H16" s="37"/>
      <c r="I16" s="115" t="s">
        <v>25</v>
      </c>
      <c r="J16" s="106" t="s">
        <v>26</v>
      </c>
      <c r="K16" s="37"/>
      <c r="L16" s="116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pans="1:31" s="2" customFormat="1" ht="18" customHeight="1">
      <c r="A17" s="37"/>
      <c r="B17" s="42"/>
      <c r="C17" s="37"/>
      <c r="D17" s="37"/>
      <c r="E17" s="106" t="s">
        <v>125</v>
      </c>
      <c r="F17" s="37"/>
      <c r="G17" s="37"/>
      <c r="H17" s="37"/>
      <c r="I17" s="115" t="s">
        <v>28</v>
      </c>
      <c r="J17" s="106" t="s">
        <v>19</v>
      </c>
      <c r="K17" s="37"/>
      <c r="L17" s="116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pans="1:31" s="2" customFormat="1" ht="7" customHeight="1">
      <c r="A18" s="37"/>
      <c r="B18" s="42"/>
      <c r="C18" s="37"/>
      <c r="D18" s="37"/>
      <c r="E18" s="37"/>
      <c r="F18" s="37"/>
      <c r="G18" s="37"/>
      <c r="H18" s="37"/>
      <c r="I18" s="37"/>
      <c r="J18" s="37"/>
      <c r="K18" s="37"/>
      <c r="L18" s="116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pans="1:31" s="2" customFormat="1" ht="12" customHeight="1">
      <c r="A19" s="37"/>
      <c r="B19" s="42"/>
      <c r="C19" s="37"/>
      <c r="D19" s="115" t="s">
        <v>30</v>
      </c>
      <c r="E19" s="37"/>
      <c r="F19" s="37"/>
      <c r="G19" s="37"/>
      <c r="H19" s="37"/>
      <c r="I19" s="115" t="s">
        <v>25</v>
      </c>
      <c r="J19" s="33" t="str">
        <f>'Rekapitulace stavby'!AN13</f>
        <v>Vyplň údaj</v>
      </c>
      <c r="K19" s="37"/>
      <c r="L19" s="116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pans="1:31" s="2" customFormat="1" ht="18" customHeight="1">
      <c r="A20" s="37"/>
      <c r="B20" s="42"/>
      <c r="C20" s="37"/>
      <c r="D20" s="37"/>
      <c r="E20" s="401" t="str">
        <f>'Rekapitulace stavby'!E14</f>
        <v>Vyplň údaj</v>
      </c>
      <c r="F20" s="402"/>
      <c r="G20" s="402"/>
      <c r="H20" s="402"/>
      <c r="I20" s="115" t="s">
        <v>28</v>
      </c>
      <c r="J20" s="33" t="str">
        <f>'Rekapitulace stavby'!AN14</f>
        <v>Vyplň údaj</v>
      </c>
      <c r="K20" s="37"/>
      <c r="L20" s="116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pans="1:31" s="2" customFormat="1" ht="7" customHeight="1">
      <c r="A21" s="37"/>
      <c r="B21" s="42"/>
      <c r="C21" s="37"/>
      <c r="D21" s="37"/>
      <c r="E21" s="37"/>
      <c r="F21" s="37"/>
      <c r="G21" s="37"/>
      <c r="H21" s="37"/>
      <c r="I21" s="37"/>
      <c r="J21" s="37"/>
      <c r="K21" s="37"/>
      <c r="L21" s="116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pans="1:31" s="2" customFormat="1" ht="12" customHeight="1">
      <c r="A22" s="37"/>
      <c r="B22" s="42"/>
      <c r="C22" s="37"/>
      <c r="D22" s="115" t="s">
        <v>32</v>
      </c>
      <c r="E22" s="37"/>
      <c r="F22" s="37"/>
      <c r="G22" s="37"/>
      <c r="H22" s="37"/>
      <c r="I22" s="115" t="s">
        <v>25</v>
      </c>
      <c r="J22" s="106" t="str">
        <f>IF('Rekapitulace stavby'!AN16="","",'Rekapitulace stavby'!AN16)</f>
        <v/>
      </c>
      <c r="K22" s="37"/>
      <c r="L22" s="116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pans="1:31" s="2" customFormat="1" ht="18" customHeight="1">
      <c r="A23" s="37"/>
      <c r="B23" s="42"/>
      <c r="C23" s="37"/>
      <c r="D23" s="37"/>
      <c r="E23" s="106" t="str">
        <f>IF('Rekapitulace stavby'!E17="","",'Rekapitulace stavby'!E17)</f>
        <v xml:space="preserve"> </v>
      </c>
      <c r="F23" s="37"/>
      <c r="G23" s="37"/>
      <c r="H23" s="37"/>
      <c r="I23" s="115" t="s">
        <v>28</v>
      </c>
      <c r="J23" s="106" t="str">
        <f>IF('Rekapitulace stavby'!AN17="","",'Rekapitulace stavby'!AN17)</f>
        <v/>
      </c>
      <c r="K23" s="37"/>
      <c r="L23" s="116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pans="1:31" s="2" customFormat="1" ht="7" customHeight="1">
      <c r="A24" s="37"/>
      <c r="B24" s="42"/>
      <c r="C24" s="37"/>
      <c r="D24" s="37"/>
      <c r="E24" s="37"/>
      <c r="F24" s="37"/>
      <c r="G24" s="37"/>
      <c r="H24" s="37"/>
      <c r="I24" s="37"/>
      <c r="J24" s="37"/>
      <c r="K24" s="37"/>
      <c r="L24" s="116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pans="1:31" s="2" customFormat="1" ht="12" customHeight="1">
      <c r="A25" s="37"/>
      <c r="B25" s="42"/>
      <c r="C25" s="37"/>
      <c r="D25" s="115" t="s">
        <v>35</v>
      </c>
      <c r="E25" s="37"/>
      <c r="F25" s="37"/>
      <c r="G25" s="37"/>
      <c r="H25" s="37"/>
      <c r="I25" s="115" t="s">
        <v>25</v>
      </c>
      <c r="J25" s="106" t="str">
        <f>IF('Rekapitulace stavby'!AN19="","",'Rekapitulace stavby'!AN19)</f>
        <v/>
      </c>
      <c r="K25" s="37"/>
      <c r="L25" s="116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pans="1:31" s="2" customFormat="1" ht="18" customHeight="1">
      <c r="A26" s="37"/>
      <c r="B26" s="42"/>
      <c r="C26" s="37"/>
      <c r="D26" s="37"/>
      <c r="E26" s="106" t="str">
        <f>IF('Rekapitulace stavby'!E20="","",'Rekapitulace stavby'!E20)</f>
        <v xml:space="preserve"> </v>
      </c>
      <c r="F26" s="37"/>
      <c r="G26" s="37"/>
      <c r="H26" s="37"/>
      <c r="I26" s="115" t="s">
        <v>28</v>
      </c>
      <c r="J26" s="106" t="str">
        <f>IF('Rekapitulace stavby'!AN20="","",'Rekapitulace stavby'!AN20)</f>
        <v/>
      </c>
      <c r="K26" s="37"/>
      <c r="L26" s="116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pans="1:31" s="2" customFormat="1" ht="7" customHeight="1">
      <c r="A27" s="37"/>
      <c r="B27" s="42"/>
      <c r="C27" s="37"/>
      <c r="D27" s="37"/>
      <c r="E27" s="37"/>
      <c r="F27" s="37"/>
      <c r="G27" s="37"/>
      <c r="H27" s="37"/>
      <c r="I27" s="37"/>
      <c r="J27" s="37"/>
      <c r="K27" s="37"/>
      <c r="L27" s="116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pans="1:31" s="2" customFormat="1" ht="12" customHeight="1">
      <c r="A28" s="37"/>
      <c r="B28" s="42"/>
      <c r="C28" s="37"/>
      <c r="D28" s="115" t="s">
        <v>36</v>
      </c>
      <c r="E28" s="37"/>
      <c r="F28" s="37"/>
      <c r="G28" s="37"/>
      <c r="H28" s="37"/>
      <c r="I28" s="37"/>
      <c r="J28" s="37"/>
      <c r="K28" s="37"/>
      <c r="L28" s="116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pans="1:31" s="8" customFormat="1" ht="16.5" customHeight="1">
      <c r="A29" s="118"/>
      <c r="B29" s="119"/>
      <c r="C29" s="118"/>
      <c r="D29" s="118"/>
      <c r="E29" s="403" t="s">
        <v>19</v>
      </c>
      <c r="F29" s="403"/>
      <c r="G29" s="403"/>
      <c r="H29" s="403"/>
      <c r="I29" s="118"/>
      <c r="J29" s="118"/>
      <c r="K29" s="118"/>
      <c r="L29" s="120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7" customHeight="1">
      <c r="A30" s="37"/>
      <c r="B30" s="42"/>
      <c r="C30" s="37"/>
      <c r="D30" s="37"/>
      <c r="E30" s="37"/>
      <c r="F30" s="37"/>
      <c r="G30" s="37"/>
      <c r="H30" s="37"/>
      <c r="I30" s="37"/>
      <c r="J30" s="37"/>
      <c r="K30" s="37"/>
      <c r="L30" s="116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31" s="2" customFormat="1" ht="7" customHeight="1">
      <c r="A31" s="37"/>
      <c r="B31" s="42"/>
      <c r="C31" s="37"/>
      <c r="D31" s="121"/>
      <c r="E31" s="121"/>
      <c r="F31" s="121"/>
      <c r="G31" s="121"/>
      <c r="H31" s="121"/>
      <c r="I31" s="121"/>
      <c r="J31" s="121"/>
      <c r="K31" s="121"/>
      <c r="L31" s="116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pans="1:31" s="2" customFormat="1" ht="25.4" customHeight="1">
      <c r="A32" s="37"/>
      <c r="B32" s="42"/>
      <c r="C32" s="37"/>
      <c r="D32" s="122" t="s">
        <v>38</v>
      </c>
      <c r="E32" s="37"/>
      <c r="F32" s="37"/>
      <c r="G32" s="37"/>
      <c r="H32" s="37"/>
      <c r="I32" s="37"/>
      <c r="J32" s="123">
        <f>ROUND(J91, 2)</f>
        <v>0</v>
      </c>
      <c r="K32" s="37"/>
      <c r="L32" s="116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pans="1:31" s="2" customFormat="1" ht="7" customHeight="1">
      <c r="A33" s="37"/>
      <c r="B33" s="42"/>
      <c r="C33" s="37"/>
      <c r="D33" s="121"/>
      <c r="E33" s="121"/>
      <c r="F33" s="121"/>
      <c r="G33" s="121"/>
      <c r="H33" s="121"/>
      <c r="I33" s="121"/>
      <c r="J33" s="121"/>
      <c r="K33" s="121"/>
      <c r="L33" s="116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pans="1:31" s="2" customFormat="1" ht="14.5" customHeight="1">
      <c r="A34" s="37"/>
      <c r="B34" s="42"/>
      <c r="C34" s="37"/>
      <c r="D34" s="37"/>
      <c r="E34" s="37"/>
      <c r="F34" s="124" t="s">
        <v>40</v>
      </c>
      <c r="G34" s="37"/>
      <c r="H34" s="37"/>
      <c r="I34" s="124" t="s">
        <v>39</v>
      </c>
      <c r="J34" s="124" t="s">
        <v>41</v>
      </c>
      <c r="K34" s="37"/>
      <c r="L34" s="116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1:31" s="2" customFormat="1" ht="14.5" customHeight="1">
      <c r="A35" s="37"/>
      <c r="B35" s="42"/>
      <c r="C35" s="37"/>
      <c r="D35" s="125" t="s">
        <v>42</v>
      </c>
      <c r="E35" s="115" t="s">
        <v>43</v>
      </c>
      <c r="F35" s="126">
        <f>ROUND((SUM(BE91:BE168)),  2)</f>
        <v>0</v>
      </c>
      <c r="G35" s="37"/>
      <c r="H35" s="37"/>
      <c r="I35" s="127">
        <v>0.21</v>
      </c>
      <c r="J35" s="126">
        <f>ROUND(((SUM(BE91:BE168))*I35),  2)</f>
        <v>0</v>
      </c>
      <c r="K35" s="37"/>
      <c r="L35" s="116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1:31" s="2" customFormat="1" ht="14.5" customHeight="1">
      <c r="A36" s="37"/>
      <c r="B36" s="42"/>
      <c r="C36" s="37"/>
      <c r="D36" s="37"/>
      <c r="E36" s="115" t="s">
        <v>44</v>
      </c>
      <c r="F36" s="126">
        <f>ROUND((SUM(BF91:BF168)),  2)</f>
        <v>0</v>
      </c>
      <c r="G36" s="37"/>
      <c r="H36" s="37"/>
      <c r="I36" s="127">
        <v>0.12</v>
      </c>
      <c r="J36" s="126">
        <f>ROUND(((SUM(BF91:BF168))*I36),  2)</f>
        <v>0</v>
      </c>
      <c r="K36" s="37"/>
      <c r="L36" s="116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pans="1:31" s="2" customFormat="1" ht="14.5" hidden="1" customHeight="1">
      <c r="A37" s="37"/>
      <c r="B37" s="42"/>
      <c r="C37" s="37"/>
      <c r="D37" s="37"/>
      <c r="E37" s="115" t="s">
        <v>45</v>
      </c>
      <c r="F37" s="126">
        <f>ROUND((SUM(BG91:BG168)),  2)</f>
        <v>0</v>
      </c>
      <c r="G37" s="37"/>
      <c r="H37" s="37"/>
      <c r="I37" s="127">
        <v>0.21</v>
      </c>
      <c r="J37" s="126">
        <f>0</f>
        <v>0</v>
      </c>
      <c r="K37" s="37"/>
      <c r="L37" s="116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1:31" s="2" customFormat="1" ht="14.5" hidden="1" customHeight="1">
      <c r="A38" s="37"/>
      <c r="B38" s="42"/>
      <c r="C38" s="37"/>
      <c r="D38" s="37"/>
      <c r="E38" s="115" t="s">
        <v>46</v>
      </c>
      <c r="F38" s="126">
        <f>ROUND((SUM(BH91:BH168)),  2)</f>
        <v>0</v>
      </c>
      <c r="G38" s="37"/>
      <c r="H38" s="37"/>
      <c r="I38" s="127">
        <v>0.12</v>
      </c>
      <c r="J38" s="126">
        <f>0</f>
        <v>0</v>
      </c>
      <c r="K38" s="37"/>
      <c r="L38" s="116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1:31" s="2" customFormat="1" ht="14.5" hidden="1" customHeight="1">
      <c r="A39" s="37"/>
      <c r="B39" s="42"/>
      <c r="C39" s="37"/>
      <c r="D39" s="37"/>
      <c r="E39" s="115" t="s">
        <v>47</v>
      </c>
      <c r="F39" s="126">
        <f>ROUND((SUM(BI91:BI168)),  2)</f>
        <v>0</v>
      </c>
      <c r="G39" s="37"/>
      <c r="H39" s="37"/>
      <c r="I39" s="127">
        <v>0</v>
      </c>
      <c r="J39" s="126">
        <f>0</f>
        <v>0</v>
      </c>
      <c r="K39" s="37"/>
      <c r="L39" s="116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1:31" s="2" customFormat="1" ht="7" customHeight="1">
      <c r="A40" s="37"/>
      <c r="B40" s="42"/>
      <c r="C40" s="37"/>
      <c r="D40" s="37"/>
      <c r="E40" s="37"/>
      <c r="F40" s="37"/>
      <c r="G40" s="37"/>
      <c r="H40" s="37"/>
      <c r="I40" s="37"/>
      <c r="J40" s="37"/>
      <c r="K40" s="37"/>
      <c r="L40" s="116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pans="1:31" s="2" customFormat="1" ht="25.4" customHeight="1">
      <c r="A41" s="37"/>
      <c r="B41" s="42"/>
      <c r="C41" s="128"/>
      <c r="D41" s="129" t="s">
        <v>48</v>
      </c>
      <c r="E41" s="130"/>
      <c r="F41" s="130"/>
      <c r="G41" s="131" t="s">
        <v>49</v>
      </c>
      <c r="H41" s="132" t="s">
        <v>50</v>
      </c>
      <c r="I41" s="130"/>
      <c r="J41" s="133">
        <f>SUM(J32:J39)</f>
        <v>0</v>
      </c>
      <c r="K41" s="134"/>
      <c r="L41" s="116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pans="1:31" s="2" customFormat="1" ht="14.5" customHeight="1">
      <c r="A42" s="37"/>
      <c r="B42" s="135"/>
      <c r="C42" s="136"/>
      <c r="D42" s="136"/>
      <c r="E42" s="136"/>
      <c r="F42" s="136"/>
      <c r="G42" s="136"/>
      <c r="H42" s="136"/>
      <c r="I42" s="136"/>
      <c r="J42" s="136"/>
      <c r="K42" s="136"/>
      <c r="L42" s="116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pans="1:31" s="2" customFormat="1" ht="7" customHeight="1">
      <c r="A46" s="37"/>
      <c r="B46" s="137"/>
      <c r="C46" s="138"/>
      <c r="D46" s="138"/>
      <c r="E46" s="138"/>
      <c r="F46" s="138"/>
      <c r="G46" s="138"/>
      <c r="H46" s="138"/>
      <c r="I46" s="138"/>
      <c r="J46" s="138"/>
      <c r="K46" s="138"/>
      <c r="L46" s="116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1:31" s="2" customFormat="1" ht="25" customHeight="1">
      <c r="A47" s="37"/>
      <c r="B47" s="38"/>
      <c r="C47" s="26" t="s">
        <v>126</v>
      </c>
      <c r="D47" s="39"/>
      <c r="E47" s="39"/>
      <c r="F47" s="39"/>
      <c r="G47" s="39"/>
      <c r="H47" s="39"/>
      <c r="I47" s="39"/>
      <c r="J47" s="39"/>
      <c r="K47" s="39"/>
      <c r="L47" s="116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pans="1:31" s="2" customFormat="1" ht="7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16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pans="1:47" s="2" customFormat="1" ht="12" customHeight="1">
      <c r="A49" s="37"/>
      <c r="B49" s="38"/>
      <c r="C49" s="32" t="s">
        <v>16</v>
      </c>
      <c r="D49" s="39"/>
      <c r="E49" s="39"/>
      <c r="F49" s="39"/>
      <c r="G49" s="39"/>
      <c r="H49" s="39"/>
      <c r="I49" s="39"/>
      <c r="J49" s="39"/>
      <c r="K49" s="39"/>
      <c r="L49" s="116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pans="1:47" s="2" customFormat="1" ht="16.5" customHeight="1">
      <c r="A50" s="37"/>
      <c r="B50" s="38"/>
      <c r="C50" s="39"/>
      <c r="D50" s="39"/>
      <c r="E50" s="395" t="str">
        <f>E7</f>
        <v>Oprava mostních objektů na trati Krnov - Opava</v>
      </c>
      <c r="F50" s="396"/>
      <c r="G50" s="396"/>
      <c r="H50" s="396"/>
      <c r="I50" s="39"/>
      <c r="J50" s="39"/>
      <c r="K50" s="39"/>
      <c r="L50" s="116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pans="1:47" s="1" customFormat="1" ht="12" customHeight="1">
      <c r="B51" s="24"/>
      <c r="C51" s="32" t="s">
        <v>121</v>
      </c>
      <c r="D51" s="25"/>
      <c r="E51" s="25"/>
      <c r="F51" s="25"/>
      <c r="G51" s="25"/>
      <c r="H51" s="25"/>
      <c r="I51" s="25"/>
      <c r="J51" s="25"/>
      <c r="K51" s="25"/>
      <c r="L51" s="23"/>
    </row>
    <row r="52" spans="1:47" s="2" customFormat="1" ht="16.5" customHeight="1">
      <c r="A52" s="37"/>
      <c r="B52" s="38"/>
      <c r="C52" s="39"/>
      <c r="D52" s="39"/>
      <c r="E52" s="395" t="s">
        <v>1186</v>
      </c>
      <c r="F52" s="394"/>
      <c r="G52" s="394"/>
      <c r="H52" s="394"/>
      <c r="I52" s="39"/>
      <c r="J52" s="39"/>
      <c r="K52" s="39"/>
      <c r="L52" s="116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pans="1:47" s="2" customFormat="1" ht="12" customHeight="1">
      <c r="A53" s="37"/>
      <c r="B53" s="38"/>
      <c r="C53" s="32" t="s">
        <v>123</v>
      </c>
      <c r="D53" s="39"/>
      <c r="E53" s="39"/>
      <c r="F53" s="39"/>
      <c r="G53" s="39"/>
      <c r="H53" s="39"/>
      <c r="I53" s="39"/>
      <c r="J53" s="39"/>
      <c r="K53" s="39"/>
      <c r="L53" s="116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pans="1:47" s="2" customFormat="1" ht="30" customHeight="1">
      <c r="A54" s="37"/>
      <c r="B54" s="38"/>
      <c r="C54" s="39"/>
      <c r="D54" s="39"/>
      <c r="E54" s="391" t="str">
        <f>E11</f>
        <v>SO 03.5 - Most v km 110,644 - ochrana a úprava drážních zabezpečovacích kabelů ( dle PD SO 04 )</v>
      </c>
      <c r="F54" s="394"/>
      <c r="G54" s="394"/>
      <c r="H54" s="394"/>
      <c r="I54" s="39"/>
      <c r="J54" s="39"/>
      <c r="K54" s="39"/>
      <c r="L54" s="116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pans="1:47" s="2" customFormat="1" ht="7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16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pans="1:47" s="2" customFormat="1" ht="12" customHeight="1">
      <c r="A56" s="37"/>
      <c r="B56" s="38"/>
      <c r="C56" s="32" t="s">
        <v>21</v>
      </c>
      <c r="D56" s="39"/>
      <c r="E56" s="39"/>
      <c r="F56" s="30" t="str">
        <f>F14</f>
        <v>OŘ Ostrava</v>
      </c>
      <c r="G56" s="39"/>
      <c r="H56" s="39"/>
      <c r="I56" s="32" t="s">
        <v>23</v>
      </c>
      <c r="J56" s="62">
        <f>IF(J14="","",J14)</f>
        <v>0</v>
      </c>
      <c r="K56" s="39"/>
      <c r="L56" s="116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47" s="2" customFormat="1" ht="7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16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47" s="2" customFormat="1" ht="15.25" customHeight="1">
      <c r="A58" s="37"/>
      <c r="B58" s="38"/>
      <c r="C58" s="32" t="s">
        <v>24</v>
      </c>
      <c r="D58" s="39"/>
      <c r="E58" s="39"/>
      <c r="F58" s="30" t="str">
        <f>E17</f>
        <v>Správa železnic</v>
      </c>
      <c r="G58" s="39"/>
      <c r="H58" s="39"/>
      <c r="I58" s="32" t="s">
        <v>32</v>
      </c>
      <c r="J58" s="35" t="str">
        <f>E23</f>
        <v xml:space="preserve"> </v>
      </c>
      <c r="K58" s="39"/>
      <c r="L58" s="116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47" s="2" customFormat="1" ht="15.25" customHeight="1">
      <c r="A59" s="37"/>
      <c r="B59" s="38"/>
      <c r="C59" s="32" t="s">
        <v>30</v>
      </c>
      <c r="D59" s="39"/>
      <c r="E59" s="39"/>
      <c r="F59" s="30" t="str">
        <f>IF(E20="","",E20)</f>
        <v>Vyplň údaj</v>
      </c>
      <c r="G59" s="39"/>
      <c r="H59" s="39"/>
      <c r="I59" s="32" t="s">
        <v>35</v>
      </c>
      <c r="J59" s="35" t="str">
        <f>E26</f>
        <v xml:space="preserve"> </v>
      </c>
      <c r="K59" s="39"/>
      <c r="L59" s="116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pans="1:47" s="2" customFormat="1" ht="10.4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16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pans="1:47" s="2" customFormat="1" ht="29.25" customHeight="1">
      <c r="A61" s="37"/>
      <c r="B61" s="38"/>
      <c r="C61" s="139" t="s">
        <v>127</v>
      </c>
      <c r="D61" s="140"/>
      <c r="E61" s="140"/>
      <c r="F61" s="140"/>
      <c r="G61" s="140"/>
      <c r="H61" s="140"/>
      <c r="I61" s="140"/>
      <c r="J61" s="141" t="s">
        <v>128</v>
      </c>
      <c r="K61" s="140"/>
      <c r="L61" s="116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pans="1:47" s="2" customFormat="1" ht="10.4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16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pans="1:47" s="2" customFormat="1" ht="22.9" customHeight="1">
      <c r="A63" s="37"/>
      <c r="B63" s="38"/>
      <c r="C63" s="142" t="s">
        <v>70</v>
      </c>
      <c r="D63" s="39"/>
      <c r="E63" s="39"/>
      <c r="F63" s="39"/>
      <c r="G63" s="39"/>
      <c r="H63" s="39"/>
      <c r="I63" s="39"/>
      <c r="J63" s="80">
        <f>J91</f>
        <v>0</v>
      </c>
      <c r="K63" s="39"/>
      <c r="L63" s="116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20" t="s">
        <v>129</v>
      </c>
    </row>
    <row r="64" spans="1:47" s="9" customFormat="1" ht="25" customHeight="1">
      <c r="B64" s="143"/>
      <c r="C64" s="144"/>
      <c r="D64" s="145" t="s">
        <v>130</v>
      </c>
      <c r="E64" s="146"/>
      <c r="F64" s="146"/>
      <c r="G64" s="146"/>
      <c r="H64" s="146"/>
      <c r="I64" s="146"/>
      <c r="J64" s="147">
        <f>J92</f>
        <v>0</v>
      </c>
      <c r="K64" s="144"/>
      <c r="L64" s="148"/>
    </row>
    <row r="65" spans="1:31" s="10" customFormat="1" ht="19.899999999999999" customHeight="1">
      <c r="B65" s="149"/>
      <c r="C65" s="100"/>
      <c r="D65" s="150" t="s">
        <v>131</v>
      </c>
      <c r="E65" s="151"/>
      <c r="F65" s="151"/>
      <c r="G65" s="151"/>
      <c r="H65" s="151"/>
      <c r="I65" s="151"/>
      <c r="J65" s="152">
        <f>J93</f>
        <v>0</v>
      </c>
      <c r="K65" s="100"/>
      <c r="L65" s="153"/>
    </row>
    <row r="66" spans="1:31" s="9" customFormat="1" ht="25" customHeight="1">
      <c r="B66" s="143"/>
      <c r="C66" s="144"/>
      <c r="D66" s="145" t="s">
        <v>1189</v>
      </c>
      <c r="E66" s="146"/>
      <c r="F66" s="146"/>
      <c r="G66" s="146"/>
      <c r="H66" s="146"/>
      <c r="I66" s="146"/>
      <c r="J66" s="147">
        <f>J129</f>
        <v>0</v>
      </c>
      <c r="K66" s="144"/>
      <c r="L66" s="148"/>
    </row>
    <row r="67" spans="1:31" s="10" customFormat="1" ht="19.899999999999999" customHeight="1">
      <c r="B67" s="149"/>
      <c r="C67" s="100"/>
      <c r="D67" s="150" t="s">
        <v>2318</v>
      </c>
      <c r="E67" s="151"/>
      <c r="F67" s="151"/>
      <c r="G67" s="151"/>
      <c r="H67" s="151"/>
      <c r="I67" s="151"/>
      <c r="J67" s="152">
        <f>J130</f>
        <v>0</v>
      </c>
      <c r="K67" s="100"/>
      <c r="L67" s="153"/>
    </row>
    <row r="68" spans="1:31" s="10" customFormat="1" ht="19.899999999999999" customHeight="1">
      <c r="B68" s="149"/>
      <c r="C68" s="100"/>
      <c r="D68" s="150" t="s">
        <v>961</v>
      </c>
      <c r="E68" s="151"/>
      <c r="F68" s="151"/>
      <c r="G68" s="151"/>
      <c r="H68" s="151"/>
      <c r="I68" s="151"/>
      <c r="J68" s="152">
        <f>J135</f>
        <v>0</v>
      </c>
      <c r="K68" s="100"/>
      <c r="L68" s="153"/>
    </row>
    <row r="69" spans="1:31" s="9" customFormat="1" ht="25" customHeight="1">
      <c r="B69" s="143"/>
      <c r="C69" s="144"/>
      <c r="D69" s="145" t="s">
        <v>142</v>
      </c>
      <c r="E69" s="146"/>
      <c r="F69" s="146"/>
      <c r="G69" s="146"/>
      <c r="H69" s="146"/>
      <c r="I69" s="146"/>
      <c r="J69" s="147">
        <f>J140</f>
        <v>0</v>
      </c>
      <c r="K69" s="144"/>
      <c r="L69" s="148"/>
    </row>
    <row r="70" spans="1:31" s="2" customFormat="1" ht="21.75" customHeight="1">
      <c r="A70" s="37"/>
      <c r="B70" s="38"/>
      <c r="C70" s="39"/>
      <c r="D70" s="39"/>
      <c r="E70" s="39"/>
      <c r="F70" s="39"/>
      <c r="G70" s="39"/>
      <c r="H70" s="39"/>
      <c r="I70" s="39"/>
      <c r="J70" s="39"/>
      <c r="K70" s="39"/>
      <c r="L70" s="116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pans="1:31" s="2" customFormat="1" ht="7" customHeight="1">
      <c r="A71" s="37"/>
      <c r="B71" s="50"/>
      <c r="C71" s="51"/>
      <c r="D71" s="51"/>
      <c r="E71" s="51"/>
      <c r="F71" s="51"/>
      <c r="G71" s="51"/>
      <c r="H71" s="51"/>
      <c r="I71" s="51"/>
      <c r="J71" s="51"/>
      <c r="K71" s="51"/>
      <c r="L71" s="116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5" spans="1:31" s="2" customFormat="1" ht="7" customHeight="1">
      <c r="A75" s="37"/>
      <c r="B75" s="52"/>
      <c r="C75" s="53"/>
      <c r="D75" s="53"/>
      <c r="E75" s="53"/>
      <c r="F75" s="53"/>
      <c r="G75" s="53"/>
      <c r="H75" s="53"/>
      <c r="I75" s="53"/>
      <c r="J75" s="53"/>
      <c r="K75" s="53"/>
      <c r="L75" s="116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pans="1:31" s="2" customFormat="1" ht="25" customHeight="1">
      <c r="A76" s="37"/>
      <c r="B76" s="38"/>
      <c r="C76" s="26" t="s">
        <v>143</v>
      </c>
      <c r="D76" s="39"/>
      <c r="E76" s="39"/>
      <c r="F76" s="39"/>
      <c r="G76" s="39"/>
      <c r="H76" s="39"/>
      <c r="I76" s="39"/>
      <c r="J76" s="39"/>
      <c r="K76" s="39"/>
      <c r="L76" s="116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pans="1:31" s="2" customFormat="1" ht="7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16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pans="1:31" s="2" customFormat="1" ht="12" customHeight="1">
      <c r="A78" s="37"/>
      <c r="B78" s="38"/>
      <c r="C78" s="32" t="s">
        <v>16</v>
      </c>
      <c r="D78" s="39"/>
      <c r="E78" s="39"/>
      <c r="F78" s="39"/>
      <c r="G78" s="39"/>
      <c r="H78" s="39"/>
      <c r="I78" s="39"/>
      <c r="J78" s="39"/>
      <c r="K78" s="39"/>
      <c r="L78" s="116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pans="1:31" s="2" customFormat="1" ht="16.5" customHeight="1">
      <c r="A79" s="37"/>
      <c r="B79" s="38"/>
      <c r="C79" s="39"/>
      <c r="D79" s="39"/>
      <c r="E79" s="395" t="str">
        <f>E7</f>
        <v>Oprava mostních objektů na trati Krnov - Opava</v>
      </c>
      <c r="F79" s="396"/>
      <c r="G79" s="396"/>
      <c r="H79" s="396"/>
      <c r="I79" s="39"/>
      <c r="J79" s="39"/>
      <c r="K79" s="39"/>
      <c r="L79" s="116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pans="1:31" s="1" customFormat="1" ht="12" customHeight="1">
      <c r="B80" s="24"/>
      <c r="C80" s="32" t="s">
        <v>121</v>
      </c>
      <c r="D80" s="25"/>
      <c r="E80" s="25"/>
      <c r="F80" s="25"/>
      <c r="G80" s="25"/>
      <c r="H80" s="25"/>
      <c r="I80" s="25"/>
      <c r="J80" s="25"/>
      <c r="K80" s="25"/>
      <c r="L80" s="23"/>
    </row>
    <row r="81" spans="1:65" s="2" customFormat="1" ht="16.5" customHeight="1">
      <c r="A81" s="37"/>
      <c r="B81" s="38"/>
      <c r="C81" s="39"/>
      <c r="D81" s="39"/>
      <c r="E81" s="395" t="s">
        <v>1186</v>
      </c>
      <c r="F81" s="394"/>
      <c r="G81" s="394"/>
      <c r="H81" s="394"/>
      <c r="I81" s="39"/>
      <c r="J81" s="39"/>
      <c r="K81" s="39"/>
      <c r="L81" s="116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pans="1:65" s="2" customFormat="1" ht="12" customHeight="1">
      <c r="A82" s="37"/>
      <c r="B82" s="38"/>
      <c r="C82" s="32" t="s">
        <v>123</v>
      </c>
      <c r="D82" s="39"/>
      <c r="E82" s="39"/>
      <c r="F82" s="39"/>
      <c r="G82" s="39"/>
      <c r="H82" s="39"/>
      <c r="I82" s="39"/>
      <c r="J82" s="39"/>
      <c r="K82" s="39"/>
      <c r="L82" s="116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pans="1:65" s="2" customFormat="1" ht="30" customHeight="1">
      <c r="A83" s="37"/>
      <c r="B83" s="38"/>
      <c r="C83" s="39"/>
      <c r="D83" s="39"/>
      <c r="E83" s="391" t="str">
        <f>E11</f>
        <v>SO 03.5 - Most v km 110,644 - ochrana a úprava drážních zabezpečovacích kabelů ( dle PD SO 04 )</v>
      </c>
      <c r="F83" s="394"/>
      <c r="G83" s="394"/>
      <c r="H83" s="394"/>
      <c r="I83" s="39"/>
      <c r="J83" s="39"/>
      <c r="K83" s="39"/>
      <c r="L83" s="116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pans="1:65" s="2" customFormat="1" ht="7" customHeight="1">
      <c r="A84" s="37"/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116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pans="1:65" s="2" customFormat="1" ht="12" customHeight="1">
      <c r="A85" s="37"/>
      <c r="B85" s="38"/>
      <c r="C85" s="32" t="s">
        <v>21</v>
      </c>
      <c r="D85" s="39"/>
      <c r="E85" s="39"/>
      <c r="F85" s="30" t="str">
        <f>F14</f>
        <v>OŘ Ostrava</v>
      </c>
      <c r="G85" s="39"/>
      <c r="H85" s="39"/>
      <c r="I85" s="32" t="s">
        <v>23</v>
      </c>
      <c r="J85" s="62">
        <f>IF(J14="","",J14)</f>
        <v>0</v>
      </c>
      <c r="K85" s="39"/>
      <c r="L85" s="116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pans="1:65" s="2" customFormat="1" ht="7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116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pans="1:65" s="2" customFormat="1" ht="15.25" customHeight="1">
      <c r="A87" s="37"/>
      <c r="B87" s="38"/>
      <c r="C87" s="32" t="s">
        <v>24</v>
      </c>
      <c r="D87" s="39"/>
      <c r="E87" s="39"/>
      <c r="F87" s="30" t="str">
        <f>E17</f>
        <v>Správa železnic</v>
      </c>
      <c r="G87" s="39"/>
      <c r="H87" s="39"/>
      <c r="I87" s="32" t="s">
        <v>32</v>
      </c>
      <c r="J87" s="35" t="str">
        <f>E23</f>
        <v xml:space="preserve"> </v>
      </c>
      <c r="K87" s="39"/>
      <c r="L87" s="116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pans="1:65" s="2" customFormat="1" ht="15.25" customHeight="1">
      <c r="A88" s="37"/>
      <c r="B88" s="38"/>
      <c r="C88" s="32" t="s">
        <v>30</v>
      </c>
      <c r="D88" s="39"/>
      <c r="E88" s="39"/>
      <c r="F88" s="30" t="str">
        <f>IF(E20="","",E20)</f>
        <v>Vyplň údaj</v>
      </c>
      <c r="G88" s="39"/>
      <c r="H88" s="39"/>
      <c r="I88" s="32" t="s">
        <v>35</v>
      </c>
      <c r="J88" s="35" t="str">
        <f>E26</f>
        <v xml:space="preserve"> </v>
      </c>
      <c r="K88" s="39"/>
      <c r="L88" s="116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pans="1:65" s="2" customFormat="1" ht="10.4" customHeight="1">
      <c r="A89" s="37"/>
      <c r="B89" s="38"/>
      <c r="C89" s="39"/>
      <c r="D89" s="39"/>
      <c r="E89" s="39"/>
      <c r="F89" s="39"/>
      <c r="G89" s="39"/>
      <c r="H89" s="39"/>
      <c r="I89" s="39"/>
      <c r="J89" s="39"/>
      <c r="K89" s="39"/>
      <c r="L89" s="116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pans="1:65" s="11" customFormat="1" ht="29.25" customHeight="1">
      <c r="A90" s="154"/>
      <c r="B90" s="155"/>
      <c r="C90" s="156" t="s">
        <v>144</v>
      </c>
      <c r="D90" s="157" t="s">
        <v>57</v>
      </c>
      <c r="E90" s="157" t="s">
        <v>53</v>
      </c>
      <c r="F90" s="157" t="s">
        <v>54</v>
      </c>
      <c r="G90" s="157" t="s">
        <v>145</v>
      </c>
      <c r="H90" s="157" t="s">
        <v>146</v>
      </c>
      <c r="I90" s="157" t="s">
        <v>147</v>
      </c>
      <c r="J90" s="157" t="s">
        <v>128</v>
      </c>
      <c r="K90" s="158" t="s">
        <v>148</v>
      </c>
      <c r="L90" s="159"/>
      <c r="M90" s="71" t="s">
        <v>19</v>
      </c>
      <c r="N90" s="72" t="s">
        <v>42</v>
      </c>
      <c r="O90" s="72" t="s">
        <v>149</v>
      </c>
      <c r="P90" s="72" t="s">
        <v>150</v>
      </c>
      <c r="Q90" s="72" t="s">
        <v>151</v>
      </c>
      <c r="R90" s="72" t="s">
        <v>152</v>
      </c>
      <c r="S90" s="72" t="s">
        <v>153</v>
      </c>
      <c r="T90" s="73" t="s">
        <v>154</v>
      </c>
      <c r="U90" s="154"/>
      <c r="V90" s="154"/>
      <c r="W90" s="154"/>
      <c r="X90" s="154"/>
      <c r="Y90" s="154"/>
      <c r="Z90" s="154"/>
      <c r="AA90" s="154"/>
      <c r="AB90" s="154"/>
      <c r="AC90" s="154"/>
      <c r="AD90" s="154"/>
      <c r="AE90" s="154"/>
    </row>
    <row r="91" spans="1:65" s="2" customFormat="1" ht="22.9" customHeight="1">
      <c r="A91" s="37"/>
      <c r="B91" s="38"/>
      <c r="C91" s="78" t="s">
        <v>155</v>
      </c>
      <c r="D91" s="39"/>
      <c r="E91" s="39"/>
      <c r="F91" s="39"/>
      <c r="G91" s="39"/>
      <c r="H91" s="39"/>
      <c r="I91" s="39"/>
      <c r="J91" s="160">
        <f>BK91</f>
        <v>0</v>
      </c>
      <c r="K91" s="39"/>
      <c r="L91" s="42"/>
      <c r="M91" s="74"/>
      <c r="N91" s="161"/>
      <c r="O91" s="75"/>
      <c r="P91" s="162">
        <f>P92+P129+P140</f>
        <v>0</v>
      </c>
      <c r="Q91" s="75"/>
      <c r="R91" s="162">
        <f>R92+R129+R140</f>
        <v>5.8857600000000003</v>
      </c>
      <c r="S91" s="75"/>
      <c r="T91" s="163">
        <f>T92+T129+T140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20" t="s">
        <v>71</v>
      </c>
      <c r="AU91" s="20" t="s">
        <v>129</v>
      </c>
      <c r="BK91" s="164">
        <f>BK92+BK129+BK140</f>
        <v>0</v>
      </c>
    </row>
    <row r="92" spans="1:65" s="12" customFormat="1" ht="25.9" customHeight="1">
      <c r="B92" s="165"/>
      <c r="C92" s="166"/>
      <c r="D92" s="167" t="s">
        <v>71</v>
      </c>
      <c r="E92" s="168" t="s">
        <v>156</v>
      </c>
      <c r="F92" s="168" t="s">
        <v>157</v>
      </c>
      <c r="G92" s="166"/>
      <c r="H92" s="166"/>
      <c r="I92" s="169"/>
      <c r="J92" s="170">
        <f>BK92</f>
        <v>0</v>
      </c>
      <c r="K92" s="166"/>
      <c r="L92" s="171"/>
      <c r="M92" s="172"/>
      <c r="N92" s="173"/>
      <c r="O92" s="173"/>
      <c r="P92" s="174">
        <f>P93</f>
        <v>0</v>
      </c>
      <c r="Q92" s="173"/>
      <c r="R92" s="174">
        <f>R93</f>
        <v>5.8857600000000003</v>
      </c>
      <c r="S92" s="173"/>
      <c r="T92" s="175">
        <f>T93</f>
        <v>0</v>
      </c>
      <c r="AR92" s="176" t="s">
        <v>79</v>
      </c>
      <c r="AT92" s="177" t="s">
        <v>71</v>
      </c>
      <c r="AU92" s="177" t="s">
        <v>72</v>
      </c>
      <c r="AY92" s="176" t="s">
        <v>158</v>
      </c>
      <c r="BK92" s="178">
        <f>BK93</f>
        <v>0</v>
      </c>
    </row>
    <row r="93" spans="1:65" s="12" customFormat="1" ht="22.9" customHeight="1">
      <c r="B93" s="165"/>
      <c r="C93" s="166"/>
      <c r="D93" s="167" t="s">
        <v>71</v>
      </c>
      <c r="E93" s="179" t="s">
        <v>79</v>
      </c>
      <c r="F93" s="179" t="s">
        <v>159</v>
      </c>
      <c r="G93" s="166"/>
      <c r="H93" s="166"/>
      <c r="I93" s="169"/>
      <c r="J93" s="180">
        <f>BK93</f>
        <v>0</v>
      </c>
      <c r="K93" s="166"/>
      <c r="L93" s="171"/>
      <c r="M93" s="172"/>
      <c r="N93" s="173"/>
      <c r="O93" s="173"/>
      <c r="P93" s="174">
        <f>SUM(P94:P128)</f>
        <v>0</v>
      </c>
      <c r="Q93" s="173"/>
      <c r="R93" s="174">
        <f>SUM(R94:R128)</f>
        <v>5.8857600000000003</v>
      </c>
      <c r="S93" s="173"/>
      <c r="T93" s="175">
        <f>SUM(T94:T128)</f>
        <v>0</v>
      </c>
      <c r="AR93" s="176" t="s">
        <v>79</v>
      </c>
      <c r="AT93" s="177" t="s">
        <v>71</v>
      </c>
      <c r="AU93" s="177" t="s">
        <v>79</v>
      </c>
      <c r="AY93" s="176" t="s">
        <v>158</v>
      </c>
      <c r="BK93" s="178">
        <f>SUM(BK94:BK128)</f>
        <v>0</v>
      </c>
    </row>
    <row r="94" spans="1:65" s="2" customFormat="1" ht="24.25" customHeight="1">
      <c r="A94" s="37"/>
      <c r="B94" s="38"/>
      <c r="C94" s="181" t="s">
        <v>79</v>
      </c>
      <c r="D94" s="181" t="s">
        <v>160</v>
      </c>
      <c r="E94" s="182" t="s">
        <v>2322</v>
      </c>
      <c r="F94" s="183" t="s">
        <v>964</v>
      </c>
      <c r="G94" s="184" t="s">
        <v>191</v>
      </c>
      <c r="H94" s="185">
        <v>96</v>
      </c>
      <c r="I94" s="186"/>
      <c r="J94" s="187">
        <f>ROUND(I94*H94,2)</f>
        <v>0</v>
      </c>
      <c r="K94" s="183" t="s">
        <v>19</v>
      </c>
      <c r="L94" s="42"/>
      <c r="M94" s="188" t="s">
        <v>19</v>
      </c>
      <c r="N94" s="189" t="s">
        <v>43</v>
      </c>
      <c r="O94" s="67"/>
      <c r="P94" s="190">
        <f>O94*H94</f>
        <v>0</v>
      </c>
      <c r="Q94" s="190">
        <v>6.053E-2</v>
      </c>
      <c r="R94" s="190">
        <f>Q94*H94</f>
        <v>5.81088</v>
      </c>
      <c r="S94" s="190">
        <v>0</v>
      </c>
      <c r="T94" s="191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192" t="s">
        <v>165</v>
      </c>
      <c r="AT94" s="192" t="s">
        <v>160</v>
      </c>
      <c r="AU94" s="192" t="s">
        <v>81</v>
      </c>
      <c r="AY94" s="20" t="s">
        <v>158</v>
      </c>
      <c r="BE94" s="193">
        <f>IF(N94="základní",J94,0)</f>
        <v>0</v>
      </c>
      <c r="BF94" s="193">
        <f>IF(N94="snížená",J94,0)</f>
        <v>0</v>
      </c>
      <c r="BG94" s="193">
        <f>IF(N94="zákl. přenesená",J94,0)</f>
        <v>0</v>
      </c>
      <c r="BH94" s="193">
        <f>IF(N94="sníž. přenesená",J94,0)</f>
        <v>0</v>
      </c>
      <c r="BI94" s="193">
        <f>IF(N94="nulová",J94,0)</f>
        <v>0</v>
      </c>
      <c r="BJ94" s="20" t="s">
        <v>79</v>
      </c>
      <c r="BK94" s="193">
        <f>ROUND(I94*H94,2)</f>
        <v>0</v>
      </c>
      <c r="BL94" s="20" t="s">
        <v>165</v>
      </c>
      <c r="BM94" s="192" t="s">
        <v>2356</v>
      </c>
    </row>
    <row r="95" spans="1:65" s="2" customFormat="1" ht="54">
      <c r="A95" s="37"/>
      <c r="B95" s="38"/>
      <c r="C95" s="39"/>
      <c r="D95" s="194" t="s">
        <v>167</v>
      </c>
      <c r="E95" s="39"/>
      <c r="F95" s="195" t="s">
        <v>966</v>
      </c>
      <c r="G95" s="39"/>
      <c r="H95" s="39"/>
      <c r="I95" s="196"/>
      <c r="J95" s="39"/>
      <c r="K95" s="39"/>
      <c r="L95" s="42"/>
      <c r="M95" s="197"/>
      <c r="N95" s="198"/>
      <c r="O95" s="67"/>
      <c r="P95" s="67"/>
      <c r="Q95" s="67"/>
      <c r="R95" s="67"/>
      <c r="S95" s="67"/>
      <c r="T95" s="68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20" t="s">
        <v>167</v>
      </c>
      <c r="AU95" s="20" t="s">
        <v>81</v>
      </c>
    </row>
    <row r="96" spans="1:65" s="13" customFormat="1" ht="20">
      <c r="B96" s="201"/>
      <c r="C96" s="202"/>
      <c r="D96" s="194" t="s">
        <v>176</v>
      </c>
      <c r="E96" s="203" t="s">
        <v>19</v>
      </c>
      <c r="F96" s="204" t="s">
        <v>968</v>
      </c>
      <c r="G96" s="202"/>
      <c r="H96" s="203" t="s">
        <v>19</v>
      </c>
      <c r="I96" s="205"/>
      <c r="J96" s="202"/>
      <c r="K96" s="202"/>
      <c r="L96" s="206"/>
      <c r="M96" s="207"/>
      <c r="N96" s="208"/>
      <c r="O96" s="208"/>
      <c r="P96" s="208"/>
      <c r="Q96" s="208"/>
      <c r="R96" s="208"/>
      <c r="S96" s="208"/>
      <c r="T96" s="209"/>
      <c r="AT96" s="210" t="s">
        <v>176</v>
      </c>
      <c r="AU96" s="210" t="s">
        <v>81</v>
      </c>
      <c r="AV96" s="13" t="s">
        <v>79</v>
      </c>
      <c r="AW96" s="13" t="s">
        <v>34</v>
      </c>
      <c r="AX96" s="13" t="s">
        <v>72</v>
      </c>
      <c r="AY96" s="210" t="s">
        <v>158</v>
      </c>
    </row>
    <row r="97" spans="1:65" s="14" customFormat="1">
      <c r="B97" s="211"/>
      <c r="C97" s="212"/>
      <c r="D97" s="194" t="s">
        <v>176</v>
      </c>
      <c r="E97" s="213" t="s">
        <v>19</v>
      </c>
      <c r="F97" s="214" t="s">
        <v>2271</v>
      </c>
      <c r="G97" s="212"/>
      <c r="H97" s="215">
        <v>96</v>
      </c>
      <c r="I97" s="216"/>
      <c r="J97" s="212"/>
      <c r="K97" s="212"/>
      <c r="L97" s="217"/>
      <c r="M97" s="218"/>
      <c r="N97" s="219"/>
      <c r="O97" s="219"/>
      <c r="P97" s="219"/>
      <c r="Q97" s="219"/>
      <c r="R97" s="219"/>
      <c r="S97" s="219"/>
      <c r="T97" s="220"/>
      <c r="AT97" s="221" t="s">
        <v>176</v>
      </c>
      <c r="AU97" s="221" t="s">
        <v>81</v>
      </c>
      <c r="AV97" s="14" t="s">
        <v>81</v>
      </c>
      <c r="AW97" s="14" t="s">
        <v>34</v>
      </c>
      <c r="AX97" s="14" t="s">
        <v>72</v>
      </c>
      <c r="AY97" s="221" t="s">
        <v>158</v>
      </c>
    </row>
    <row r="98" spans="1:65" s="15" customFormat="1">
      <c r="B98" s="222"/>
      <c r="C98" s="223"/>
      <c r="D98" s="194" t="s">
        <v>176</v>
      </c>
      <c r="E98" s="224" t="s">
        <v>19</v>
      </c>
      <c r="F98" s="225" t="s">
        <v>179</v>
      </c>
      <c r="G98" s="223"/>
      <c r="H98" s="226">
        <v>96</v>
      </c>
      <c r="I98" s="227"/>
      <c r="J98" s="223"/>
      <c r="K98" s="223"/>
      <c r="L98" s="228"/>
      <c r="M98" s="229"/>
      <c r="N98" s="230"/>
      <c r="O98" s="230"/>
      <c r="P98" s="230"/>
      <c r="Q98" s="230"/>
      <c r="R98" s="230"/>
      <c r="S98" s="230"/>
      <c r="T98" s="231"/>
      <c r="AT98" s="232" t="s">
        <v>176</v>
      </c>
      <c r="AU98" s="232" t="s">
        <v>81</v>
      </c>
      <c r="AV98" s="15" t="s">
        <v>165</v>
      </c>
      <c r="AW98" s="15" t="s">
        <v>34</v>
      </c>
      <c r="AX98" s="15" t="s">
        <v>79</v>
      </c>
      <c r="AY98" s="232" t="s">
        <v>158</v>
      </c>
    </row>
    <row r="99" spans="1:65" s="2" customFormat="1" ht="24.25" customHeight="1">
      <c r="A99" s="37"/>
      <c r="B99" s="38"/>
      <c r="C99" s="233" t="s">
        <v>81</v>
      </c>
      <c r="D99" s="233" t="s">
        <v>220</v>
      </c>
      <c r="E99" s="234" t="s">
        <v>2357</v>
      </c>
      <c r="F99" s="235" t="s">
        <v>2358</v>
      </c>
      <c r="G99" s="236" t="s">
        <v>375</v>
      </c>
      <c r="H99" s="237">
        <v>2</v>
      </c>
      <c r="I99" s="238"/>
      <c r="J99" s="239">
        <f>ROUND(I99*H99,2)</f>
        <v>0</v>
      </c>
      <c r="K99" s="235" t="s">
        <v>805</v>
      </c>
      <c r="L99" s="240"/>
      <c r="M99" s="241" t="s">
        <v>19</v>
      </c>
      <c r="N99" s="242" t="s">
        <v>43</v>
      </c>
      <c r="O99" s="67"/>
      <c r="P99" s="190">
        <f>O99*H99</f>
        <v>0</v>
      </c>
      <c r="Q99" s="190">
        <v>0</v>
      </c>
      <c r="R99" s="190">
        <f>Q99*H99</f>
        <v>0</v>
      </c>
      <c r="S99" s="190">
        <v>0</v>
      </c>
      <c r="T99" s="191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192" t="s">
        <v>219</v>
      </c>
      <c r="AT99" s="192" t="s">
        <v>220</v>
      </c>
      <c r="AU99" s="192" t="s">
        <v>81</v>
      </c>
      <c r="AY99" s="20" t="s">
        <v>158</v>
      </c>
      <c r="BE99" s="193">
        <f>IF(N99="základní",J99,0)</f>
        <v>0</v>
      </c>
      <c r="BF99" s="193">
        <f>IF(N99="snížená",J99,0)</f>
        <v>0</v>
      </c>
      <c r="BG99" s="193">
        <f>IF(N99="zákl. přenesená",J99,0)</f>
        <v>0</v>
      </c>
      <c r="BH99" s="193">
        <f>IF(N99="sníž. přenesená",J99,0)</f>
        <v>0</v>
      </c>
      <c r="BI99" s="193">
        <f>IF(N99="nulová",J99,0)</f>
        <v>0</v>
      </c>
      <c r="BJ99" s="20" t="s">
        <v>79</v>
      </c>
      <c r="BK99" s="193">
        <f>ROUND(I99*H99,2)</f>
        <v>0</v>
      </c>
      <c r="BL99" s="20" t="s">
        <v>165</v>
      </c>
      <c r="BM99" s="192" t="s">
        <v>2359</v>
      </c>
    </row>
    <row r="100" spans="1:65" s="2" customFormat="1" ht="18">
      <c r="A100" s="37"/>
      <c r="B100" s="38"/>
      <c r="C100" s="39"/>
      <c r="D100" s="194" t="s">
        <v>167</v>
      </c>
      <c r="E100" s="39"/>
      <c r="F100" s="195" t="s">
        <v>2358</v>
      </c>
      <c r="G100" s="39"/>
      <c r="H100" s="39"/>
      <c r="I100" s="196"/>
      <c r="J100" s="39"/>
      <c r="K100" s="39"/>
      <c r="L100" s="42"/>
      <c r="M100" s="197"/>
      <c r="N100" s="198"/>
      <c r="O100" s="67"/>
      <c r="P100" s="67"/>
      <c r="Q100" s="67"/>
      <c r="R100" s="67"/>
      <c r="S100" s="67"/>
      <c r="T100" s="68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20" t="s">
        <v>167</v>
      </c>
      <c r="AU100" s="20" t="s">
        <v>81</v>
      </c>
    </row>
    <row r="101" spans="1:65" s="2" customFormat="1" ht="33" customHeight="1">
      <c r="A101" s="37"/>
      <c r="B101" s="38"/>
      <c r="C101" s="233" t="s">
        <v>180</v>
      </c>
      <c r="D101" s="233" t="s">
        <v>220</v>
      </c>
      <c r="E101" s="234" t="s">
        <v>2360</v>
      </c>
      <c r="F101" s="235" t="s">
        <v>2361</v>
      </c>
      <c r="G101" s="236" t="s">
        <v>191</v>
      </c>
      <c r="H101" s="237">
        <v>70</v>
      </c>
      <c r="I101" s="238"/>
      <c r="J101" s="239">
        <f>ROUND(I101*H101,2)</f>
        <v>0</v>
      </c>
      <c r="K101" s="235" t="s">
        <v>805</v>
      </c>
      <c r="L101" s="240"/>
      <c r="M101" s="241" t="s">
        <v>19</v>
      </c>
      <c r="N101" s="242" t="s">
        <v>43</v>
      </c>
      <c r="O101" s="67"/>
      <c r="P101" s="190">
        <f>O101*H101</f>
        <v>0</v>
      </c>
      <c r="Q101" s="190">
        <v>0</v>
      </c>
      <c r="R101" s="190">
        <f>Q101*H101</f>
        <v>0</v>
      </c>
      <c r="S101" s="190">
        <v>0</v>
      </c>
      <c r="T101" s="191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192" t="s">
        <v>219</v>
      </c>
      <c r="AT101" s="192" t="s">
        <v>220</v>
      </c>
      <c r="AU101" s="192" t="s">
        <v>81</v>
      </c>
      <c r="AY101" s="20" t="s">
        <v>158</v>
      </c>
      <c r="BE101" s="193">
        <f>IF(N101="základní",J101,0)</f>
        <v>0</v>
      </c>
      <c r="BF101" s="193">
        <f>IF(N101="snížená",J101,0)</f>
        <v>0</v>
      </c>
      <c r="BG101" s="193">
        <f>IF(N101="zákl. přenesená",J101,0)</f>
        <v>0</v>
      </c>
      <c r="BH101" s="193">
        <f>IF(N101="sníž. přenesená",J101,0)</f>
        <v>0</v>
      </c>
      <c r="BI101" s="193">
        <f>IF(N101="nulová",J101,0)</f>
        <v>0</v>
      </c>
      <c r="BJ101" s="20" t="s">
        <v>79</v>
      </c>
      <c r="BK101" s="193">
        <f>ROUND(I101*H101,2)</f>
        <v>0</v>
      </c>
      <c r="BL101" s="20" t="s">
        <v>165</v>
      </c>
      <c r="BM101" s="192" t="s">
        <v>2362</v>
      </c>
    </row>
    <row r="102" spans="1:65" s="2" customFormat="1" ht="18">
      <c r="A102" s="37"/>
      <c r="B102" s="38"/>
      <c r="C102" s="39"/>
      <c r="D102" s="194" t="s">
        <v>167</v>
      </c>
      <c r="E102" s="39"/>
      <c r="F102" s="195" t="s">
        <v>2361</v>
      </c>
      <c r="G102" s="39"/>
      <c r="H102" s="39"/>
      <c r="I102" s="196"/>
      <c r="J102" s="39"/>
      <c r="K102" s="39"/>
      <c r="L102" s="42"/>
      <c r="M102" s="197"/>
      <c r="N102" s="198"/>
      <c r="O102" s="67"/>
      <c r="P102" s="67"/>
      <c r="Q102" s="67"/>
      <c r="R102" s="67"/>
      <c r="S102" s="67"/>
      <c r="T102" s="68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20" t="s">
        <v>167</v>
      </c>
      <c r="AU102" s="20" t="s">
        <v>81</v>
      </c>
    </row>
    <row r="103" spans="1:65" s="14" customFormat="1">
      <c r="B103" s="211"/>
      <c r="C103" s="212"/>
      <c r="D103" s="194" t="s">
        <v>176</v>
      </c>
      <c r="E103" s="213" t="s">
        <v>19</v>
      </c>
      <c r="F103" s="214" t="s">
        <v>2363</v>
      </c>
      <c r="G103" s="212"/>
      <c r="H103" s="215">
        <v>70</v>
      </c>
      <c r="I103" s="216"/>
      <c r="J103" s="212"/>
      <c r="K103" s="212"/>
      <c r="L103" s="217"/>
      <c r="M103" s="218"/>
      <c r="N103" s="219"/>
      <c r="O103" s="219"/>
      <c r="P103" s="219"/>
      <c r="Q103" s="219"/>
      <c r="R103" s="219"/>
      <c r="S103" s="219"/>
      <c r="T103" s="220"/>
      <c r="AT103" s="221" t="s">
        <v>176</v>
      </c>
      <c r="AU103" s="221" t="s">
        <v>81</v>
      </c>
      <c r="AV103" s="14" t="s">
        <v>81</v>
      </c>
      <c r="AW103" s="14" t="s">
        <v>34</v>
      </c>
      <c r="AX103" s="14" t="s">
        <v>72</v>
      </c>
      <c r="AY103" s="221" t="s">
        <v>158</v>
      </c>
    </row>
    <row r="104" spans="1:65" s="15" customFormat="1">
      <c r="B104" s="222"/>
      <c r="C104" s="223"/>
      <c r="D104" s="194" t="s">
        <v>176</v>
      </c>
      <c r="E104" s="224" t="s">
        <v>19</v>
      </c>
      <c r="F104" s="225" t="s">
        <v>179</v>
      </c>
      <c r="G104" s="223"/>
      <c r="H104" s="226">
        <v>70</v>
      </c>
      <c r="I104" s="227"/>
      <c r="J104" s="223"/>
      <c r="K104" s="223"/>
      <c r="L104" s="228"/>
      <c r="M104" s="229"/>
      <c r="N104" s="230"/>
      <c r="O104" s="230"/>
      <c r="P104" s="230"/>
      <c r="Q104" s="230"/>
      <c r="R104" s="230"/>
      <c r="S104" s="230"/>
      <c r="T104" s="231"/>
      <c r="AT104" s="232" t="s">
        <v>176</v>
      </c>
      <c r="AU104" s="232" t="s">
        <v>81</v>
      </c>
      <c r="AV104" s="15" t="s">
        <v>165</v>
      </c>
      <c r="AW104" s="15" t="s">
        <v>34</v>
      </c>
      <c r="AX104" s="15" t="s">
        <v>79</v>
      </c>
      <c r="AY104" s="232" t="s">
        <v>158</v>
      </c>
    </row>
    <row r="105" spans="1:65" s="2" customFormat="1" ht="37.9" customHeight="1">
      <c r="A105" s="37"/>
      <c r="B105" s="38"/>
      <c r="C105" s="181" t="s">
        <v>165</v>
      </c>
      <c r="D105" s="181" t="s">
        <v>160</v>
      </c>
      <c r="E105" s="182" t="s">
        <v>2272</v>
      </c>
      <c r="F105" s="183" t="s">
        <v>2273</v>
      </c>
      <c r="G105" s="184" t="s">
        <v>183</v>
      </c>
      <c r="H105" s="185">
        <v>28</v>
      </c>
      <c r="I105" s="186"/>
      <c r="J105" s="187">
        <f>ROUND(I105*H105,2)</f>
        <v>0</v>
      </c>
      <c r="K105" s="183" t="s">
        <v>19</v>
      </c>
      <c r="L105" s="42"/>
      <c r="M105" s="188" t="s">
        <v>19</v>
      </c>
      <c r="N105" s="189" t="s">
        <v>43</v>
      </c>
      <c r="O105" s="67"/>
      <c r="P105" s="190">
        <f>O105*H105</f>
        <v>0</v>
      </c>
      <c r="Q105" s="190">
        <v>0</v>
      </c>
      <c r="R105" s="190">
        <f>Q105*H105</f>
        <v>0</v>
      </c>
      <c r="S105" s="190">
        <v>0</v>
      </c>
      <c r="T105" s="191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192" t="s">
        <v>165</v>
      </c>
      <c r="AT105" s="192" t="s">
        <v>160</v>
      </c>
      <c r="AU105" s="192" t="s">
        <v>81</v>
      </c>
      <c r="AY105" s="20" t="s">
        <v>158</v>
      </c>
      <c r="BE105" s="193">
        <f>IF(N105="základní",J105,0)</f>
        <v>0</v>
      </c>
      <c r="BF105" s="193">
        <f>IF(N105="snížená",J105,0)</f>
        <v>0</v>
      </c>
      <c r="BG105" s="193">
        <f>IF(N105="zákl. přenesená",J105,0)</f>
        <v>0</v>
      </c>
      <c r="BH105" s="193">
        <f>IF(N105="sníž. přenesená",J105,0)</f>
        <v>0</v>
      </c>
      <c r="BI105" s="193">
        <f>IF(N105="nulová",J105,0)</f>
        <v>0</v>
      </c>
      <c r="BJ105" s="20" t="s">
        <v>79</v>
      </c>
      <c r="BK105" s="193">
        <f>ROUND(I105*H105,2)</f>
        <v>0</v>
      </c>
      <c r="BL105" s="20" t="s">
        <v>165</v>
      </c>
      <c r="BM105" s="192" t="s">
        <v>2364</v>
      </c>
    </row>
    <row r="106" spans="1:65" s="2" customFormat="1" ht="27">
      <c r="A106" s="37"/>
      <c r="B106" s="38"/>
      <c r="C106" s="39"/>
      <c r="D106" s="194" t="s">
        <v>167</v>
      </c>
      <c r="E106" s="39"/>
      <c r="F106" s="195" t="s">
        <v>2275</v>
      </c>
      <c r="G106" s="39"/>
      <c r="H106" s="39"/>
      <c r="I106" s="196"/>
      <c r="J106" s="39"/>
      <c r="K106" s="39"/>
      <c r="L106" s="42"/>
      <c r="M106" s="197"/>
      <c r="N106" s="198"/>
      <c r="O106" s="67"/>
      <c r="P106" s="67"/>
      <c r="Q106" s="67"/>
      <c r="R106" s="67"/>
      <c r="S106" s="67"/>
      <c r="T106" s="68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20" t="s">
        <v>167</v>
      </c>
      <c r="AU106" s="20" t="s">
        <v>81</v>
      </c>
    </row>
    <row r="107" spans="1:65" s="13" customFormat="1">
      <c r="B107" s="201"/>
      <c r="C107" s="202"/>
      <c r="D107" s="194" t="s">
        <v>176</v>
      </c>
      <c r="E107" s="203" t="s">
        <v>19</v>
      </c>
      <c r="F107" s="204" t="s">
        <v>2325</v>
      </c>
      <c r="G107" s="202"/>
      <c r="H107" s="203" t="s">
        <v>19</v>
      </c>
      <c r="I107" s="205"/>
      <c r="J107" s="202"/>
      <c r="K107" s="202"/>
      <c r="L107" s="206"/>
      <c r="M107" s="207"/>
      <c r="N107" s="208"/>
      <c r="O107" s="208"/>
      <c r="P107" s="208"/>
      <c r="Q107" s="208"/>
      <c r="R107" s="208"/>
      <c r="S107" s="208"/>
      <c r="T107" s="209"/>
      <c r="AT107" s="210" t="s">
        <v>176</v>
      </c>
      <c r="AU107" s="210" t="s">
        <v>81</v>
      </c>
      <c r="AV107" s="13" t="s">
        <v>79</v>
      </c>
      <c r="AW107" s="13" t="s">
        <v>34</v>
      </c>
      <c r="AX107" s="13" t="s">
        <v>72</v>
      </c>
      <c r="AY107" s="210" t="s">
        <v>158</v>
      </c>
    </row>
    <row r="108" spans="1:65" s="14" customFormat="1">
      <c r="B108" s="211"/>
      <c r="C108" s="212"/>
      <c r="D108" s="194" t="s">
        <v>176</v>
      </c>
      <c r="E108" s="213" t="s">
        <v>19</v>
      </c>
      <c r="F108" s="214" t="s">
        <v>2326</v>
      </c>
      <c r="G108" s="212"/>
      <c r="H108" s="215">
        <v>12</v>
      </c>
      <c r="I108" s="216"/>
      <c r="J108" s="212"/>
      <c r="K108" s="212"/>
      <c r="L108" s="217"/>
      <c r="M108" s="218"/>
      <c r="N108" s="219"/>
      <c r="O108" s="219"/>
      <c r="P108" s="219"/>
      <c r="Q108" s="219"/>
      <c r="R108" s="219"/>
      <c r="S108" s="219"/>
      <c r="T108" s="220"/>
      <c r="AT108" s="221" t="s">
        <v>176</v>
      </c>
      <c r="AU108" s="221" t="s">
        <v>81</v>
      </c>
      <c r="AV108" s="14" t="s">
        <v>81</v>
      </c>
      <c r="AW108" s="14" t="s">
        <v>34</v>
      </c>
      <c r="AX108" s="14" t="s">
        <v>72</v>
      </c>
      <c r="AY108" s="221" t="s">
        <v>158</v>
      </c>
    </row>
    <row r="109" spans="1:65" s="14" customFormat="1">
      <c r="B109" s="211"/>
      <c r="C109" s="212"/>
      <c r="D109" s="194" t="s">
        <v>176</v>
      </c>
      <c r="E109" s="213" t="s">
        <v>19</v>
      </c>
      <c r="F109" s="214" t="s">
        <v>2327</v>
      </c>
      <c r="G109" s="212"/>
      <c r="H109" s="215">
        <v>16</v>
      </c>
      <c r="I109" s="216"/>
      <c r="J109" s="212"/>
      <c r="K109" s="212"/>
      <c r="L109" s="217"/>
      <c r="M109" s="218"/>
      <c r="N109" s="219"/>
      <c r="O109" s="219"/>
      <c r="P109" s="219"/>
      <c r="Q109" s="219"/>
      <c r="R109" s="219"/>
      <c r="S109" s="219"/>
      <c r="T109" s="220"/>
      <c r="AT109" s="221" t="s">
        <v>176</v>
      </c>
      <c r="AU109" s="221" t="s">
        <v>81</v>
      </c>
      <c r="AV109" s="14" t="s">
        <v>81</v>
      </c>
      <c r="AW109" s="14" t="s">
        <v>34</v>
      </c>
      <c r="AX109" s="14" t="s">
        <v>72</v>
      </c>
      <c r="AY109" s="221" t="s">
        <v>158</v>
      </c>
    </row>
    <row r="110" spans="1:65" s="15" customFormat="1">
      <c r="B110" s="222"/>
      <c r="C110" s="223"/>
      <c r="D110" s="194" t="s">
        <v>176</v>
      </c>
      <c r="E110" s="224" t="s">
        <v>19</v>
      </c>
      <c r="F110" s="225" t="s">
        <v>179</v>
      </c>
      <c r="G110" s="223"/>
      <c r="H110" s="226">
        <v>28</v>
      </c>
      <c r="I110" s="227"/>
      <c r="J110" s="223"/>
      <c r="K110" s="223"/>
      <c r="L110" s="228"/>
      <c r="M110" s="229"/>
      <c r="N110" s="230"/>
      <c r="O110" s="230"/>
      <c r="P110" s="230"/>
      <c r="Q110" s="230"/>
      <c r="R110" s="230"/>
      <c r="S110" s="230"/>
      <c r="T110" s="231"/>
      <c r="AT110" s="232" t="s">
        <v>176</v>
      </c>
      <c r="AU110" s="232" t="s">
        <v>81</v>
      </c>
      <c r="AV110" s="15" t="s">
        <v>165</v>
      </c>
      <c r="AW110" s="15" t="s">
        <v>34</v>
      </c>
      <c r="AX110" s="15" t="s">
        <v>79</v>
      </c>
      <c r="AY110" s="232" t="s">
        <v>158</v>
      </c>
    </row>
    <row r="111" spans="1:65" s="2" customFormat="1" ht="24.25" customHeight="1">
      <c r="A111" s="37"/>
      <c r="B111" s="38"/>
      <c r="C111" s="181" t="s">
        <v>195</v>
      </c>
      <c r="D111" s="181" t="s">
        <v>160</v>
      </c>
      <c r="E111" s="182" t="s">
        <v>2279</v>
      </c>
      <c r="F111" s="183" t="s">
        <v>2280</v>
      </c>
      <c r="G111" s="184" t="s">
        <v>183</v>
      </c>
      <c r="H111" s="185">
        <v>2.8</v>
      </c>
      <c r="I111" s="186"/>
      <c r="J111" s="187">
        <f>ROUND(I111*H111,2)</f>
        <v>0</v>
      </c>
      <c r="K111" s="183" t="s">
        <v>19</v>
      </c>
      <c r="L111" s="42"/>
      <c r="M111" s="188" t="s">
        <v>19</v>
      </c>
      <c r="N111" s="189" t="s">
        <v>43</v>
      </c>
      <c r="O111" s="67"/>
      <c r="P111" s="190">
        <f>O111*H111</f>
        <v>0</v>
      </c>
      <c r="Q111" s="190">
        <v>0</v>
      </c>
      <c r="R111" s="190">
        <f>Q111*H111</f>
        <v>0</v>
      </c>
      <c r="S111" s="190">
        <v>0</v>
      </c>
      <c r="T111" s="191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192" t="s">
        <v>165</v>
      </c>
      <c r="AT111" s="192" t="s">
        <v>160</v>
      </c>
      <c r="AU111" s="192" t="s">
        <v>81</v>
      </c>
      <c r="AY111" s="20" t="s">
        <v>158</v>
      </c>
      <c r="BE111" s="193">
        <f>IF(N111="základní",J111,0)</f>
        <v>0</v>
      </c>
      <c r="BF111" s="193">
        <f>IF(N111="snížená",J111,0)</f>
        <v>0</v>
      </c>
      <c r="BG111" s="193">
        <f>IF(N111="zákl. přenesená",J111,0)</f>
        <v>0</v>
      </c>
      <c r="BH111" s="193">
        <f>IF(N111="sníž. přenesená",J111,0)</f>
        <v>0</v>
      </c>
      <c r="BI111" s="193">
        <f>IF(N111="nulová",J111,0)</f>
        <v>0</v>
      </c>
      <c r="BJ111" s="20" t="s">
        <v>79</v>
      </c>
      <c r="BK111" s="193">
        <f>ROUND(I111*H111,2)</f>
        <v>0</v>
      </c>
      <c r="BL111" s="20" t="s">
        <v>165</v>
      </c>
      <c r="BM111" s="192" t="s">
        <v>2365</v>
      </c>
    </row>
    <row r="112" spans="1:65" s="2" customFormat="1" ht="27">
      <c r="A112" s="37"/>
      <c r="B112" s="38"/>
      <c r="C112" s="39"/>
      <c r="D112" s="194" t="s">
        <v>167</v>
      </c>
      <c r="E112" s="39"/>
      <c r="F112" s="195" t="s">
        <v>2282</v>
      </c>
      <c r="G112" s="39"/>
      <c r="H112" s="39"/>
      <c r="I112" s="196"/>
      <c r="J112" s="39"/>
      <c r="K112" s="39"/>
      <c r="L112" s="42"/>
      <c r="M112" s="197"/>
      <c r="N112" s="198"/>
      <c r="O112" s="67"/>
      <c r="P112" s="67"/>
      <c r="Q112" s="67"/>
      <c r="R112" s="67"/>
      <c r="S112" s="67"/>
      <c r="T112" s="68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20" t="s">
        <v>167</v>
      </c>
      <c r="AU112" s="20" t="s">
        <v>81</v>
      </c>
    </row>
    <row r="113" spans="1:65" s="14" customFormat="1">
      <c r="B113" s="211"/>
      <c r="C113" s="212"/>
      <c r="D113" s="194" t="s">
        <v>176</v>
      </c>
      <c r="E113" s="213" t="s">
        <v>19</v>
      </c>
      <c r="F113" s="214" t="s">
        <v>2329</v>
      </c>
      <c r="G113" s="212"/>
      <c r="H113" s="215">
        <v>2.8</v>
      </c>
      <c r="I113" s="216"/>
      <c r="J113" s="212"/>
      <c r="K113" s="212"/>
      <c r="L113" s="217"/>
      <c r="M113" s="218"/>
      <c r="N113" s="219"/>
      <c r="O113" s="219"/>
      <c r="P113" s="219"/>
      <c r="Q113" s="219"/>
      <c r="R113" s="219"/>
      <c r="S113" s="219"/>
      <c r="T113" s="220"/>
      <c r="AT113" s="221" t="s">
        <v>176</v>
      </c>
      <c r="AU113" s="221" t="s">
        <v>81</v>
      </c>
      <c r="AV113" s="14" t="s">
        <v>81</v>
      </c>
      <c r="AW113" s="14" t="s">
        <v>34</v>
      </c>
      <c r="AX113" s="14" t="s">
        <v>72</v>
      </c>
      <c r="AY113" s="221" t="s">
        <v>158</v>
      </c>
    </row>
    <row r="114" spans="1:65" s="15" customFormat="1">
      <c r="B114" s="222"/>
      <c r="C114" s="223"/>
      <c r="D114" s="194" t="s">
        <v>176</v>
      </c>
      <c r="E114" s="224" t="s">
        <v>19</v>
      </c>
      <c r="F114" s="225" t="s">
        <v>179</v>
      </c>
      <c r="G114" s="223"/>
      <c r="H114" s="226">
        <v>2.8</v>
      </c>
      <c r="I114" s="227"/>
      <c r="J114" s="223"/>
      <c r="K114" s="223"/>
      <c r="L114" s="228"/>
      <c r="M114" s="229"/>
      <c r="N114" s="230"/>
      <c r="O114" s="230"/>
      <c r="P114" s="230"/>
      <c r="Q114" s="230"/>
      <c r="R114" s="230"/>
      <c r="S114" s="230"/>
      <c r="T114" s="231"/>
      <c r="AT114" s="232" t="s">
        <v>176</v>
      </c>
      <c r="AU114" s="232" t="s">
        <v>81</v>
      </c>
      <c r="AV114" s="15" t="s">
        <v>165</v>
      </c>
      <c r="AW114" s="15" t="s">
        <v>34</v>
      </c>
      <c r="AX114" s="15" t="s">
        <v>79</v>
      </c>
      <c r="AY114" s="232" t="s">
        <v>158</v>
      </c>
    </row>
    <row r="115" spans="1:65" s="2" customFormat="1" ht="24.25" customHeight="1">
      <c r="A115" s="37"/>
      <c r="B115" s="38"/>
      <c r="C115" s="181" t="s">
        <v>204</v>
      </c>
      <c r="D115" s="181" t="s">
        <v>160</v>
      </c>
      <c r="E115" s="182" t="s">
        <v>2284</v>
      </c>
      <c r="F115" s="183" t="s">
        <v>2285</v>
      </c>
      <c r="G115" s="184" t="s">
        <v>183</v>
      </c>
      <c r="H115" s="185">
        <v>25.2</v>
      </c>
      <c r="I115" s="186"/>
      <c r="J115" s="187">
        <f>ROUND(I115*H115,2)</f>
        <v>0</v>
      </c>
      <c r="K115" s="183" t="s">
        <v>19</v>
      </c>
      <c r="L115" s="42"/>
      <c r="M115" s="188" t="s">
        <v>19</v>
      </c>
      <c r="N115" s="189" t="s">
        <v>43</v>
      </c>
      <c r="O115" s="67"/>
      <c r="P115" s="190">
        <f>O115*H115</f>
        <v>0</v>
      </c>
      <c r="Q115" s="190">
        <v>0</v>
      </c>
      <c r="R115" s="190">
        <f>Q115*H115</f>
        <v>0</v>
      </c>
      <c r="S115" s="190">
        <v>0</v>
      </c>
      <c r="T115" s="191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192" t="s">
        <v>165</v>
      </c>
      <c r="AT115" s="192" t="s">
        <v>160</v>
      </c>
      <c r="AU115" s="192" t="s">
        <v>81</v>
      </c>
      <c r="AY115" s="20" t="s">
        <v>158</v>
      </c>
      <c r="BE115" s="193">
        <f>IF(N115="základní",J115,0)</f>
        <v>0</v>
      </c>
      <c r="BF115" s="193">
        <f>IF(N115="snížená",J115,0)</f>
        <v>0</v>
      </c>
      <c r="BG115" s="193">
        <f>IF(N115="zákl. přenesená",J115,0)</f>
        <v>0</v>
      </c>
      <c r="BH115" s="193">
        <f>IF(N115="sníž. přenesená",J115,0)</f>
        <v>0</v>
      </c>
      <c r="BI115" s="193">
        <f>IF(N115="nulová",J115,0)</f>
        <v>0</v>
      </c>
      <c r="BJ115" s="20" t="s">
        <v>79</v>
      </c>
      <c r="BK115" s="193">
        <f>ROUND(I115*H115,2)</f>
        <v>0</v>
      </c>
      <c r="BL115" s="20" t="s">
        <v>165</v>
      </c>
      <c r="BM115" s="192" t="s">
        <v>2366</v>
      </c>
    </row>
    <row r="116" spans="1:65" s="2" customFormat="1" ht="27">
      <c r="A116" s="37"/>
      <c r="B116" s="38"/>
      <c r="C116" s="39"/>
      <c r="D116" s="194" t="s">
        <v>167</v>
      </c>
      <c r="E116" s="39"/>
      <c r="F116" s="195" t="s">
        <v>2287</v>
      </c>
      <c r="G116" s="39"/>
      <c r="H116" s="39"/>
      <c r="I116" s="196"/>
      <c r="J116" s="39"/>
      <c r="K116" s="39"/>
      <c r="L116" s="42"/>
      <c r="M116" s="197"/>
      <c r="N116" s="198"/>
      <c r="O116" s="67"/>
      <c r="P116" s="67"/>
      <c r="Q116" s="67"/>
      <c r="R116" s="67"/>
      <c r="S116" s="67"/>
      <c r="T116" s="68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20" t="s">
        <v>167</v>
      </c>
      <c r="AU116" s="20" t="s">
        <v>81</v>
      </c>
    </row>
    <row r="117" spans="1:65" s="14" customFormat="1">
      <c r="B117" s="211"/>
      <c r="C117" s="212"/>
      <c r="D117" s="194" t="s">
        <v>176</v>
      </c>
      <c r="E117" s="213" t="s">
        <v>19</v>
      </c>
      <c r="F117" s="214" t="s">
        <v>2331</v>
      </c>
      <c r="G117" s="212"/>
      <c r="H117" s="215">
        <v>25.2</v>
      </c>
      <c r="I117" s="216"/>
      <c r="J117" s="212"/>
      <c r="K117" s="212"/>
      <c r="L117" s="217"/>
      <c r="M117" s="218"/>
      <c r="N117" s="219"/>
      <c r="O117" s="219"/>
      <c r="P117" s="219"/>
      <c r="Q117" s="219"/>
      <c r="R117" s="219"/>
      <c r="S117" s="219"/>
      <c r="T117" s="220"/>
      <c r="AT117" s="221" t="s">
        <v>176</v>
      </c>
      <c r="AU117" s="221" t="s">
        <v>81</v>
      </c>
      <c r="AV117" s="14" t="s">
        <v>81</v>
      </c>
      <c r="AW117" s="14" t="s">
        <v>34</v>
      </c>
      <c r="AX117" s="14" t="s">
        <v>72</v>
      </c>
      <c r="AY117" s="221" t="s">
        <v>158</v>
      </c>
    </row>
    <row r="118" spans="1:65" s="15" customFormat="1">
      <c r="B118" s="222"/>
      <c r="C118" s="223"/>
      <c r="D118" s="194" t="s">
        <v>176</v>
      </c>
      <c r="E118" s="224" t="s">
        <v>19</v>
      </c>
      <c r="F118" s="225" t="s">
        <v>179</v>
      </c>
      <c r="G118" s="223"/>
      <c r="H118" s="226">
        <v>25.2</v>
      </c>
      <c r="I118" s="227"/>
      <c r="J118" s="223"/>
      <c r="K118" s="223"/>
      <c r="L118" s="228"/>
      <c r="M118" s="229"/>
      <c r="N118" s="230"/>
      <c r="O118" s="230"/>
      <c r="P118" s="230"/>
      <c r="Q118" s="230"/>
      <c r="R118" s="230"/>
      <c r="S118" s="230"/>
      <c r="T118" s="231"/>
      <c r="AT118" s="232" t="s">
        <v>176</v>
      </c>
      <c r="AU118" s="232" t="s">
        <v>81</v>
      </c>
      <c r="AV118" s="15" t="s">
        <v>165</v>
      </c>
      <c r="AW118" s="15" t="s">
        <v>34</v>
      </c>
      <c r="AX118" s="15" t="s">
        <v>79</v>
      </c>
      <c r="AY118" s="232" t="s">
        <v>158</v>
      </c>
    </row>
    <row r="119" spans="1:65" s="2" customFormat="1" ht="24.25" customHeight="1">
      <c r="A119" s="37"/>
      <c r="B119" s="38"/>
      <c r="C119" s="181" t="s">
        <v>211</v>
      </c>
      <c r="D119" s="181" t="s">
        <v>160</v>
      </c>
      <c r="E119" s="182" t="s">
        <v>2289</v>
      </c>
      <c r="F119" s="183" t="s">
        <v>2290</v>
      </c>
      <c r="G119" s="184" t="s">
        <v>163</v>
      </c>
      <c r="H119" s="185">
        <v>28</v>
      </c>
      <c r="I119" s="186"/>
      <c r="J119" s="187">
        <f>ROUND(I119*H119,2)</f>
        <v>0</v>
      </c>
      <c r="K119" s="183" t="s">
        <v>19</v>
      </c>
      <c r="L119" s="42"/>
      <c r="M119" s="188" t="s">
        <v>19</v>
      </c>
      <c r="N119" s="189" t="s">
        <v>43</v>
      </c>
      <c r="O119" s="67"/>
      <c r="P119" s="190">
        <f>O119*H119</f>
        <v>0</v>
      </c>
      <c r="Q119" s="190">
        <v>0</v>
      </c>
      <c r="R119" s="190">
        <f>Q119*H119</f>
        <v>0</v>
      </c>
      <c r="S119" s="190">
        <v>0</v>
      </c>
      <c r="T119" s="191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192" t="s">
        <v>165</v>
      </c>
      <c r="AT119" s="192" t="s">
        <v>160</v>
      </c>
      <c r="AU119" s="192" t="s">
        <v>81</v>
      </c>
      <c r="AY119" s="20" t="s">
        <v>158</v>
      </c>
      <c r="BE119" s="193">
        <f>IF(N119="základní",J119,0)</f>
        <v>0</v>
      </c>
      <c r="BF119" s="193">
        <f>IF(N119="snížená",J119,0)</f>
        <v>0</v>
      </c>
      <c r="BG119" s="193">
        <f>IF(N119="zákl. přenesená",J119,0)</f>
        <v>0</v>
      </c>
      <c r="BH119" s="193">
        <f>IF(N119="sníž. přenesená",J119,0)</f>
        <v>0</v>
      </c>
      <c r="BI119" s="193">
        <f>IF(N119="nulová",J119,0)</f>
        <v>0</v>
      </c>
      <c r="BJ119" s="20" t="s">
        <v>79</v>
      </c>
      <c r="BK119" s="193">
        <f>ROUND(I119*H119,2)</f>
        <v>0</v>
      </c>
      <c r="BL119" s="20" t="s">
        <v>165</v>
      </c>
      <c r="BM119" s="192" t="s">
        <v>2367</v>
      </c>
    </row>
    <row r="120" spans="1:65" s="2" customFormat="1" ht="18">
      <c r="A120" s="37"/>
      <c r="B120" s="38"/>
      <c r="C120" s="39"/>
      <c r="D120" s="194" t="s">
        <v>167</v>
      </c>
      <c r="E120" s="39"/>
      <c r="F120" s="195" t="s">
        <v>2292</v>
      </c>
      <c r="G120" s="39"/>
      <c r="H120" s="39"/>
      <c r="I120" s="196"/>
      <c r="J120" s="39"/>
      <c r="K120" s="39"/>
      <c r="L120" s="42"/>
      <c r="M120" s="197"/>
      <c r="N120" s="198"/>
      <c r="O120" s="67"/>
      <c r="P120" s="67"/>
      <c r="Q120" s="67"/>
      <c r="R120" s="67"/>
      <c r="S120" s="67"/>
      <c r="T120" s="68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20" t="s">
        <v>167</v>
      </c>
      <c r="AU120" s="20" t="s">
        <v>81</v>
      </c>
    </row>
    <row r="121" spans="1:65" s="14" customFormat="1">
      <c r="B121" s="211"/>
      <c r="C121" s="212"/>
      <c r="D121" s="194" t="s">
        <v>176</v>
      </c>
      <c r="E121" s="213" t="s">
        <v>19</v>
      </c>
      <c r="F121" s="214" t="s">
        <v>2333</v>
      </c>
      <c r="G121" s="212"/>
      <c r="H121" s="215">
        <v>28</v>
      </c>
      <c r="I121" s="216"/>
      <c r="J121" s="212"/>
      <c r="K121" s="212"/>
      <c r="L121" s="217"/>
      <c r="M121" s="218"/>
      <c r="N121" s="219"/>
      <c r="O121" s="219"/>
      <c r="P121" s="219"/>
      <c r="Q121" s="219"/>
      <c r="R121" s="219"/>
      <c r="S121" s="219"/>
      <c r="T121" s="220"/>
      <c r="AT121" s="221" t="s">
        <v>176</v>
      </c>
      <c r="AU121" s="221" t="s">
        <v>81</v>
      </c>
      <c r="AV121" s="14" t="s">
        <v>81</v>
      </c>
      <c r="AW121" s="14" t="s">
        <v>34</v>
      </c>
      <c r="AX121" s="14" t="s">
        <v>72</v>
      </c>
      <c r="AY121" s="221" t="s">
        <v>158</v>
      </c>
    </row>
    <row r="122" spans="1:65" s="15" customFormat="1">
      <c r="B122" s="222"/>
      <c r="C122" s="223"/>
      <c r="D122" s="194" t="s">
        <v>176</v>
      </c>
      <c r="E122" s="224" t="s">
        <v>19</v>
      </c>
      <c r="F122" s="225" t="s">
        <v>179</v>
      </c>
      <c r="G122" s="223"/>
      <c r="H122" s="226">
        <v>28</v>
      </c>
      <c r="I122" s="227"/>
      <c r="J122" s="223"/>
      <c r="K122" s="223"/>
      <c r="L122" s="228"/>
      <c r="M122" s="229"/>
      <c r="N122" s="230"/>
      <c r="O122" s="230"/>
      <c r="P122" s="230"/>
      <c r="Q122" s="230"/>
      <c r="R122" s="230"/>
      <c r="S122" s="230"/>
      <c r="T122" s="231"/>
      <c r="AT122" s="232" t="s">
        <v>176</v>
      </c>
      <c r="AU122" s="232" t="s">
        <v>81</v>
      </c>
      <c r="AV122" s="15" t="s">
        <v>165</v>
      </c>
      <c r="AW122" s="15" t="s">
        <v>34</v>
      </c>
      <c r="AX122" s="15" t="s">
        <v>79</v>
      </c>
      <c r="AY122" s="232" t="s">
        <v>158</v>
      </c>
    </row>
    <row r="123" spans="1:65" s="2" customFormat="1" ht="24.25" customHeight="1">
      <c r="A123" s="37"/>
      <c r="B123" s="38"/>
      <c r="C123" s="233" t="s">
        <v>219</v>
      </c>
      <c r="D123" s="233" t="s">
        <v>220</v>
      </c>
      <c r="E123" s="234" t="s">
        <v>2294</v>
      </c>
      <c r="F123" s="235" t="s">
        <v>1003</v>
      </c>
      <c r="G123" s="236" t="s">
        <v>191</v>
      </c>
      <c r="H123" s="237">
        <v>96</v>
      </c>
      <c r="I123" s="238"/>
      <c r="J123" s="239">
        <f>ROUND(I123*H123,2)</f>
        <v>0</v>
      </c>
      <c r="K123" s="235" t="s">
        <v>19</v>
      </c>
      <c r="L123" s="240"/>
      <c r="M123" s="241" t="s">
        <v>19</v>
      </c>
      <c r="N123" s="242" t="s">
        <v>43</v>
      </c>
      <c r="O123" s="67"/>
      <c r="P123" s="190">
        <f>O123*H123</f>
        <v>0</v>
      </c>
      <c r="Q123" s="190">
        <v>7.7999999999999999E-4</v>
      </c>
      <c r="R123" s="190">
        <f>Q123*H123</f>
        <v>7.4880000000000002E-2</v>
      </c>
      <c r="S123" s="190">
        <v>0</v>
      </c>
      <c r="T123" s="191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192" t="s">
        <v>219</v>
      </c>
      <c r="AT123" s="192" t="s">
        <v>220</v>
      </c>
      <c r="AU123" s="192" t="s">
        <v>81</v>
      </c>
      <c r="AY123" s="20" t="s">
        <v>158</v>
      </c>
      <c r="BE123" s="193">
        <f>IF(N123="základní",J123,0)</f>
        <v>0</v>
      </c>
      <c r="BF123" s="193">
        <f>IF(N123="snížená",J123,0)</f>
        <v>0</v>
      </c>
      <c r="BG123" s="193">
        <f>IF(N123="zákl. přenesená",J123,0)</f>
        <v>0</v>
      </c>
      <c r="BH123" s="193">
        <f>IF(N123="sníž. přenesená",J123,0)</f>
        <v>0</v>
      </c>
      <c r="BI123" s="193">
        <f>IF(N123="nulová",J123,0)</f>
        <v>0</v>
      </c>
      <c r="BJ123" s="20" t="s">
        <v>79</v>
      </c>
      <c r="BK123" s="193">
        <f>ROUND(I123*H123,2)</f>
        <v>0</v>
      </c>
      <c r="BL123" s="20" t="s">
        <v>165</v>
      </c>
      <c r="BM123" s="192" t="s">
        <v>2368</v>
      </c>
    </row>
    <row r="124" spans="1:65" s="2" customFormat="1">
      <c r="A124" s="37"/>
      <c r="B124" s="38"/>
      <c r="C124" s="39"/>
      <c r="D124" s="194" t="s">
        <v>167</v>
      </c>
      <c r="E124" s="39"/>
      <c r="F124" s="195" t="s">
        <v>1003</v>
      </c>
      <c r="G124" s="39"/>
      <c r="H124" s="39"/>
      <c r="I124" s="196"/>
      <c r="J124" s="39"/>
      <c r="K124" s="39"/>
      <c r="L124" s="42"/>
      <c r="M124" s="197"/>
      <c r="N124" s="198"/>
      <c r="O124" s="67"/>
      <c r="P124" s="67"/>
      <c r="Q124" s="67"/>
      <c r="R124" s="67"/>
      <c r="S124" s="67"/>
      <c r="T124" s="68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20" t="s">
        <v>167</v>
      </c>
      <c r="AU124" s="20" t="s">
        <v>81</v>
      </c>
    </row>
    <row r="125" spans="1:65" s="14" customFormat="1">
      <c r="B125" s="211"/>
      <c r="C125" s="212"/>
      <c r="D125" s="194" t="s">
        <v>176</v>
      </c>
      <c r="E125" s="213" t="s">
        <v>19</v>
      </c>
      <c r="F125" s="214" t="s">
        <v>2296</v>
      </c>
      <c r="G125" s="212"/>
      <c r="H125" s="215">
        <v>30</v>
      </c>
      <c r="I125" s="216"/>
      <c r="J125" s="212"/>
      <c r="K125" s="212"/>
      <c r="L125" s="217"/>
      <c r="M125" s="218"/>
      <c r="N125" s="219"/>
      <c r="O125" s="219"/>
      <c r="P125" s="219"/>
      <c r="Q125" s="219"/>
      <c r="R125" s="219"/>
      <c r="S125" s="219"/>
      <c r="T125" s="220"/>
      <c r="AT125" s="221" t="s">
        <v>176</v>
      </c>
      <c r="AU125" s="221" t="s">
        <v>81</v>
      </c>
      <c r="AV125" s="14" t="s">
        <v>81</v>
      </c>
      <c r="AW125" s="14" t="s">
        <v>34</v>
      </c>
      <c r="AX125" s="14" t="s">
        <v>72</v>
      </c>
      <c r="AY125" s="221" t="s">
        <v>158</v>
      </c>
    </row>
    <row r="126" spans="1:65" s="14" customFormat="1">
      <c r="B126" s="211"/>
      <c r="C126" s="212"/>
      <c r="D126" s="194" t="s">
        <v>176</v>
      </c>
      <c r="E126" s="213" t="s">
        <v>19</v>
      </c>
      <c r="F126" s="214" t="s">
        <v>2297</v>
      </c>
      <c r="G126" s="212"/>
      <c r="H126" s="215">
        <v>40</v>
      </c>
      <c r="I126" s="216"/>
      <c r="J126" s="212"/>
      <c r="K126" s="212"/>
      <c r="L126" s="217"/>
      <c r="M126" s="218"/>
      <c r="N126" s="219"/>
      <c r="O126" s="219"/>
      <c r="P126" s="219"/>
      <c r="Q126" s="219"/>
      <c r="R126" s="219"/>
      <c r="S126" s="219"/>
      <c r="T126" s="220"/>
      <c r="AT126" s="221" t="s">
        <v>176</v>
      </c>
      <c r="AU126" s="221" t="s">
        <v>81</v>
      </c>
      <c r="AV126" s="14" t="s">
        <v>81</v>
      </c>
      <c r="AW126" s="14" t="s">
        <v>34</v>
      </c>
      <c r="AX126" s="14" t="s">
        <v>72</v>
      </c>
      <c r="AY126" s="221" t="s">
        <v>158</v>
      </c>
    </row>
    <row r="127" spans="1:65" s="14" customFormat="1">
      <c r="B127" s="211"/>
      <c r="C127" s="212"/>
      <c r="D127" s="194" t="s">
        <v>176</v>
      </c>
      <c r="E127" s="213" t="s">
        <v>19</v>
      </c>
      <c r="F127" s="214" t="s">
        <v>2298</v>
      </c>
      <c r="G127" s="212"/>
      <c r="H127" s="215">
        <v>26</v>
      </c>
      <c r="I127" s="216"/>
      <c r="J127" s="212"/>
      <c r="K127" s="212"/>
      <c r="L127" s="217"/>
      <c r="M127" s="218"/>
      <c r="N127" s="219"/>
      <c r="O127" s="219"/>
      <c r="P127" s="219"/>
      <c r="Q127" s="219"/>
      <c r="R127" s="219"/>
      <c r="S127" s="219"/>
      <c r="T127" s="220"/>
      <c r="AT127" s="221" t="s">
        <v>176</v>
      </c>
      <c r="AU127" s="221" t="s">
        <v>81</v>
      </c>
      <c r="AV127" s="14" t="s">
        <v>81</v>
      </c>
      <c r="AW127" s="14" t="s">
        <v>34</v>
      </c>
      <c r="AX127" s="14" t="s">
        <v>72</v>
      </c>
      <c r="AY127" s="221" t="s">
        <v>158</v>
      </c>
    </row>
    <row r="128" spans="1:65" s="15" customFormat="1">
      <c r="B128" s="222"/>
      <c r="C128" s="223"/>
      <c r="D128" s="194" t="s">
        <v>176</v>
      </c>
      <c r="E128" s="224" t="s">
        <v>19</v>
      </c>
      <c r="F128" s="225" t="s">
        <v>179</v>
      </c>
      <c r="G128" s="223"/>
      <c r="H128" s="226">
        <v>96</v>
      </c>
      <c r="I128" s="227"/>
      <c r="J128" s="223"/>
      <c r="K128" s="223"/>
      <c r="L128" s="228"/>
      <c r="M128" s="229"/>
      <c r="N128" s="230"/>
      <c r="O128" s="230"/>
      <c r="P128" s="230"/>
      <c r="Q128" s="230"/>
      <c r="R128" s="230"/>
      <c r="S128" s="230"/>
      <c r="T128" s="231"/>
      <c r="AT128" s="232" t="s">
        <v>176</v>
      </c>
      <c r="AU128" s="232" t="s">
        <v>81</v>
      </c>
      <c r="AV128" s="15" t="s">
        <v>165</v>
      </c>
      <c r="AW128" s="15" t="s">
        <v>34</v>
      </c>
      <c r="AX128" s="15" t="s">
        <v>79</v>
      </c>
      <c r="AY128" s="232" t="s">
        <v>158</v>
      </c>
    </row>
    <row r="129" spans="1:65" s="12" customFormat="1" ht="25.9" customHeight="1">
      <c r="B129" s="165"/>
      <c r="C129" s="166"/>
      <c r="D129" s="167" t="s">
        <v>71</v>
      </c>
      <c r="E129" s="168" t="s">
        <v>220</v>
      </c>
      <c r="F129" s="168" t="s">
        <v>2065</v>
      </c>
      <c r="G129" s="166"/>
      <c r="H129" s="166"/>
      <c r="I129" s="169"/>
      <c r="J129" s="170">
        <f>BK129</f>
        <v>0</v>
      </c>
      <c r="K129" s="166"/>
      <c r="L129" s="171"/>
      <c r="M129" s="172"/>
      <c r="N129" s="173"/>
      <c r="O129" s="173"/>
      <c r="P129" s="174">
        <f>P130+P135</f>
        <v>0</v>
      </c>
      <c r="Q129" s="173"/>
      <c r="R129" s="174">
        <f>R130+R135</f>
        <v>0</v>
      </c>
      <c r="S129" s="173"/>
      <c r="T129" s="175">
        <f>T130+T135</f>
        <v>0</v>
      </c>
      <c r="AR129" s="176" t="s">
        <v>180</v>
      </c>
      <c r="AT129" s="177" t="s">
        <v>71</v>
      </c>
      <c r="AU129" s="177" t="s">
        <v>72</v>
      </c>
      <c r="AY129" s="176" t="s">
        <v>158</v>
      </c>
      <c r="BK129" s="178">
        <f>BK130+BK135</f>
        <v>0</v>
      </c>
    </row>
    <row r="130" spans="1:65" s="12" customFormat="1" ht="22.9" customHeight="1">
      <c r="B130" s="165"/>
      <c r="C130" s="166"/>
      <c r="D130" s="167" t="s">
        <v>71</v>
      </c>
      <c r="E130" s="179" t="s">
        <v>2335</v>
      </c>
      <c r="F130" s="179" t="s">
        <v>2336</v>
      </c>
      <c r="G130" s="166"/>
      <c r="H130" s="166"/>
      <c r="I130" s="169"/>
      <c r="J130" s="180">
        <f>BK130</f>
        <v>0</v>
      </c>
      <c r="K130" s="166"/>
      <c r="L130" s="171"/>
      <c r="M130" s="172"/>
      <c r="N130" s="173"/>
      <c r="O130" s="173"/>
      <c r="P130" s="174">
        <f>SUM(P131:P134)</f>
        <v>0</v>
      </c>
      <c r="Q130" s="173"/>
      <c r="R130" s="174">
        <f>SUM(R131:R134)</f>
        <v>0</v>
      </c>
      <c r="S130" s="173"/>
      <c r="T130" s="175">
        <f>SUM(T131:T134)</f>
        <v>0</v>
      </c>
      <c r="AR130" s="176" t="s">
        <v>180</v>
      </c>
      <c r="AT130" s="177" t="s">
        <v>71</v>
      </c>
      <c r="AU130" s="177" t="s">
        <v>79</v>
      </c>
      <c r="AY130" s="176" t="s">
        <v>158</v>
      </c>
      <c r="BK130" s="178">
        <f>SUM(BK131:BK134)</f>
        <v>0</v>
      </c>
    </row>
    <row r="131" spans="1:65" s="2" customFormat="1" ht="37.9" customHeight="1">
      <c r="A131" s="37"/>
      <c r="B131" s="38"/>
      <c r="C131" s="181" t="s">
        <v>227</v>
      </c>
      <c r="D131" s="181" t="s">
        <v>160</v>
      </c>
      <c r="E131" s="182" t="s">
        <v>2369</v>
      </c>
      <c r="F131" s="183" t="s">
        <v>2370</v>
      </c>
      <c r="G131" s="184" t="s">
        <v>191</v>
      </c>
      <c r="H131" s="185">
        <v>40</v>
      </c>
      <c r="I131" s="186"/>
      <c r="J131" s="187">
        <f>ROUND(I131*H131,2)</f>
        <v>0</v>
      </c>
      <c r="K131" s="183" t="s">
        <v>19</v>
      </c>
      <c r="L131" s="42"/>
      <c r="M131" s="188" t="s">
        <v>19</v>
      </c>
      <c r="N131" s="189" t="s">
        <v>43</v>
      </c>
      <c r="O131" s="67"/>
      <c r="P131" s="190">
        <f>O131*H131</f>
        <v>0</v>
      </c>
      <c r="Q131" s="190">
        <v>0</v>
      </c>
      <c r="R131" s="190">
        <f>Q131*H131</f>
        <v>0</v>
      </c>
      <c r="S131" s="190">
        <v>0</v>
      </c>
      <c r="T131" s="191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92" t="s">
        <v>618</v>
      </c>
      <c r="AT131" s="192" t="s">
        <v>160</v>
      </c>
      <c r="AU131" s="192" t="s">
        <v>81</v>
      </c>
      <c r="AY131" s="20" t="s">
        <v>158</v>
      </c>
      <c r="BE131" s="193">
        <f>IF(N131="základní",J131,0)</f>
        <v>0</v>
      </c>
      <c r="BF131" s="193">
        <f>IF(N131="snížená",J131,0)</f>
        <v>0</v>
      </c>
      <c r="BG131" s="193">
        <f>IF(N131="zákl. přenesená",J131,0)</f>
        <v>0</v>
      </c>
      <c r="BH131" s="193">
        <f>IF(N131="sníž. přenesená",J131,0)</f>
        <v>0</v>
      </c>
      <c r="BI131" s="193">
        <f>IF(N131="nulová",J131,0)</f>
        <v>0</v>
      </c>
      <c r="BJ131" s="20" t="s">
        <v>79</v>
      </c>
      <c r="BK131" s="193">
        <f>ROUND(I131*H131,2)</f>
        <v>0</v>
      </c>
      <c r="BL131" s="20" t="s">
        <v>618</v>
      </c>
      <c r="BM131" s="192" t="s">
        <v>2371</v>
      </c>
    </row>
    <row r="132" spans="1:65" s="2" customFormat="1" ht="54">
      <c r="A132" s="37"/>
      <c r="B132" s="38"/>
      <c r="C132" s="39"/>
      <c r="D132" s="194" t="s">
        <v>167</v>
      </c>
      <c r="E132" s="39"/>
      <c r="F132" s="195" t="s">
        <v>2372</v>
      </c>
      <c r="G132" s="39"/>
      <c r="H132" s="39"/>
      <c r="I132" s="196"/>
      <c r="J132" s="39"/>
      <c r="K132" s="39"/>
      <c r="L132" s="42"/>
      <c r="M132" s="197"/>
      <c r="N132" s="198"/>
      <c r="O132" s="67"/>
      <c r="P132" s="67"/>
      <c r="Q132" s="67"/>
      <c r="R132" s="67"/>
      <c r="S132" s="67"/>
      <c r="T132" s="68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20" t="s">
        <v>167</v>
      </c>
      <c r="AU132" s="20" t="s">
        <v>81</v>
      </c>
    </row>
    <row r="133" spans="1:65" s="14" customFormat="1">
      <c r="B133" s="211"/>
      <c r="C133" s="212"/>
      <c r="D133" s="194" t="s">
        <v>176</v>
      </c>
      <c r="E133" s="213" t="s">
        <v>19</v>
      </c>
      <c r="F133" s="214" t="s">
        <v>2373</v>
      </c>
      <c r="G133" s="212"/>
      <c r="H133" s="215">
        <v>40</v>
      </c>
      <c r="I133" s="216"/>
      <c r="J133" s="212"/>
      <c r="K133" s="212"/>
      <c r="L133" s="217"/>
      <c r="M133" s="218"/>
      <c r="N133" s="219"/>
      <c r="O133" s="219"/>
      <c r="P133" s="219"/>
      <c r="Q133" s="219"/>
      <c r="R133" s="219"/>
      <c r="S133" s="219"/>
      <c r="T133" s="220"/>
      <c r="AT133" s="221" t="s">
        <v>176</v>
      </c>
      <c r="AU133" s="221" t="s">
        <v>81</v>
      </c>
      <c r="AV133" s="14" t="s">
        <v>81</v>
      </c>
      <c r="AW133" s="14" t="s">
        <v>34</v>
      </c>
      <c r="AX133" s="14" t="s">
        <v>72</v>
      </c>
      <c r="AY133" s="221" t="s">
        <v>158</v>
      </c>
    </row>
    <row r="134" spans="1:65" s="15" customFormat="1">
      <c r="B134" s="222"/>
      <c r="C134" s="223"/>
      <c r="D134" s="194" t="s">
        <v>176</v>
      </c>
      <c r="E134" s="224" t="s">
        <v>19</v>
      </c>
      <c r="F134" s="225" t="s">
        <v>179</v>
      </c>
      <c r="G134" s="223"/>
      <c r="H134" s="226">
        <v>40</v>
      </c>
      <c r="I134" s="227"/>
      <c r="J134" s="223"/>
      <c r="K134" s="223"/>
      <c r="L134" s="228"/>
      <c r="M134" s="229"/>
      <c r="N134" s="230"/>
      <c r="O134" s="230"/>
      <c r="P134" s="230"/>
      <c r="Q134" s="230"/>
      <c r="R134" s="230"/>
      <c r="S134" s="230"/>
      <c r="T134" s="231"/>
      <c r="AT134" s="232" t="s">
        <v>176</v>
      </c>
      <c r="AU134" s="232" t="s">
        <v>81</v>
      </c>
      <c r="AV134" s="15" t="s">
        <v>165</v>
      </c>
      <c r="AW134" s="15" t="s">
        <v>34</v>
      </c>
      <c r="AX134" s="15" t="s">
        <v>79</v>
      </c>
      <c r="AY134" s="232" t="s">
        <v>158</v>
      </c>
    </row>
    <row r="135" spans="1:65" s="12" customFormat="1" ht="22.9" customHeight="1">
      <c r="B135" s="165"/>
      <c r="C135" s="166"/>
      <c r="D135" s="167" t="s">
        <v>71</v>
      </c>
      <c r="E135" s="179" t="s">
        <v>1099</v>
      </c>
      <c r="F135" s="179" t="s">
        <v>1100</v>
      </c>
      <c r="G135" s="166"/>
      <c r="H135" s="166"/>
      <c r="I135" s="169"/>
      <c r="J135" s="180">
        <f>BK135</f>
        <v>0</v>
      </c>
      <c r="K135" s="166"/>
      <c r="L135" s="171"/>
      <c r="M135" s="172"/>
      <c r="N135" s="173"/>
      <c r="O135" s="173"/>
      <c r="P135" s="174">
        <f>SUM(P136:P139)</f>
        <v>0</v>
      </c>
      <c r="Q135" s="173"/>
      <c r="R135" s="174">
        <f>SUM(R136:R139)</f>
        <v>0</v>
      </c>
      <c r="S135" s="173"/>
      <c r="T135" s="175">
        <f>SUM(T136:T139)</f>
        <v>0</v>
      </c>
      <c r="AR135" s="176" t="s">
        <v>180</v>
      </c>
      <c r="AT135" s="177" t="s">
        <v>71</v>
      </c>
      <c r="AU135" s="177" t="s">
        <v>79</v>
      </c>
      <c r="AY135" s="176" t="s">
        <v>158</v>
      </c>
      <c r="BK135" s="178">
        <f>SUM(BK136:BK139)</f>
        <v>0</v>
      </c>
    </row>
    <row r="136" spans="1:65" s="2" customFormat="1" ht="24.25" customHeight="1">
      <c r="A136" s="37"/>
      <c r="B136" s="38"/>
      <c r="C136" s="181" t="s">
        <v>235</v>
      </c>
      <c r="D136" s="181" t="s">
        <v>160</v>
      </c>
      <c r="E136" s="182" t="s">
        <v>2374</v>
      </c>
      <c r="F136" s="183" t="s">
        <v>2341</v>
      </c>
      <c r="G136" s="184" t="s">
        <v>191</v>
      </c>
      <c r="H136" s="185">
        <v>70</v>
      </c>
      <c r="I136" s="186"/>
      <c r="J136" s="187">
        <f>ROUND(I136*H136,2)</f>
        <v>0</v>
      </c>
      <c r="K136" s="183" t="s">
        <v>19</v>
      </c>
      <c r="L136" s="42"/>
      <c r="M136" s="188" t="s">
        <v>19</v>
      </c>
      <c r="N136" s="189" t="s">
        <v>43</v>
      </c>
      <c r="O136" s="67"/>
      <c r="P136" s="190">
        <f>O136*H136</f>
        <v>0</v>
      </c>
      <c r="Q136" s="190">
        <v>0</v>
      </c>
      <c r="R136" s="190">
        <f>Q136*H136</f>
        <v>0</v>
      </c>
      <c r="S136" s="190">
        <v>0</v>
      </c>
      <c r="T136" s="191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92" t="s">
        <v>618</v>
      </c>
      <c r="AT136" s="192" t="s">
        <v>160</v>
      </c>
      <c r="AU136" s="192" t="s">
        <v>81</v>
      </c>
      <c r="AY136" s="20" t="s">
        <v>158</v>
      </c>
      <c r="BE136" s="193">
        <f>IF(N136="základní",J136,0)</f>
        <v>0</v>
      </c>
      <c r="BF136" s="193">
        <f>IF(N136="snížená",J136,0)</f>
        <v>0</v>
      </c>
      <c r="BG136" s="193">
        <f>IF(N136="zákl. přenesená",J136,0)</f>
        <v>0</v>
      </c>
      <c r="BH136" s="193">
        <f>IF(N136="sníž. přenesená",J136,0)</f>
        <v>0</v>
      </c>
      <c r="BI136" s="193">
        <f>IF(N136="nulová",J136,0)</f>
        <v>0</v>
      </c>
      <c r="BJ136" s="20" t="s">
        <v>79</v>
      </c>
      <c r="BK136" s="193">
        <f>ROUND(I136*H136,2)</f>
        <v>0</v>
      </c>
      <c r="BL136" s="20" t="s">
        <v>618</v>
      </c>
      <c r="BM136" s="192" t="s">
        <v>2375</v>
      </c>
    </row>
    <row r="137" spans="1:65" s="2" customFormat="1" ht="18">
      <c r="A137" s="37"/>
      <c r="B137" s="38"/>
      <c r="C137" s="39"/>
      <c r="D137" s="194" t="s">
        <v>167</v>
      </c>
      <c r="E137" s="39"/>
      <c r="F137" s="195" t="s">
        <v>2343</v>
      </c>
      <c r="G137" s="39"/>
      <c r="H137" s="39"/>
      <c r="I137" s="196"/>
      <c r="J137" s="39"/>
      <c r="K137" s="39"/>
      <c r="L137" s="42"/>
      <c r="M137" s="197"/>
      <c r="N137" s="198"/>
      <c r="O137" s="67"/>
      <c r="P137" s="67"/>
      <c r="Q137" s="67"/>
      <c r="R137" s="67"/>
      <c r="S137" s="67"/>
      <c r="T137" s="68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20" t="s">
        <v>167</v>
      </c>
      <c r="AU137" s="20" t="s">
        <v>81</v>
      </c>
    </row>
    <row r="138" spans="1:65" s="14" customFormat="1">
      <c r="B138" s="211"/>
      <c r="C138" s="212"/>
      <c r="D138" s="194" t="s">
        <v>176</v>
      </c>
      <c r="E138" s="213" t="s">
        <v>19</v>
      </c>
      <c r="F138" s="214" t="s">
        <v>2363</v>
      </c>
      <c r="G138" s="212"/>
      <c r="H138" s="215">
        <v>70</v>
      </c>
      <c r="I138" s="216"/>
      <c r="J138" s="212"/>
      <c r="K138" s="212"/>
      <c r="L138" s="217"/>
      <c r="M138" s="218"/>
      <c r="N138" s="219"/>
      <c r="O138" s="219"/>
      <c r="P138" s="219"/>
      <c r="Q138" s="219"/>
      <c r="R138" s="219"/>
      <c r="S138" s="219"/>
      <c r="T138" s="220"/>
      <c r="AT138" s="221" t="s">
        <v>176</v>
      </c>
      <c r="AU138" s="221" t="s">
        <v>81</v>
      </c>
      <c r="AV138" s="14" t="s">
        <v>81</v>
      </c>
      <c r="AW138" s="14" t="s">
        <v>34</v>
      </c>
      <c r="AX138" s="14" t="s">
        <v>72</v>
      </c>
      <c r="AY138" s="221" t="s">
        <v>158</v>
      </c>
    </row>
    <row r="139" spans="1:65" s="15" customFormat="1">
      <c r="B139" s="222"/>
      <c r="C139" s="223"/>
      <c r="D139" s="194" t="s">
        <v>176</v>
      </c>
      <c r="E139" s="224" t="s">
        <v>19</v>
      </c>
      <c r="F139" s="225" t="s">
        <v>179</v>
      </c>
      <c r="G139" s="223"/>
      <c r="H139" s="226">
        <v>70</v>
      </c>
      <c r="I139" s="227"/>
      <c r="J139" s="223"/>
      <c r="K139" s="223"/>
      <c r="L139" s="228"/>
      <c r="M139" s="229"/>
      <c r="N139" s="230"/>
      <c r="O139" s="230"/>
      <c r="P139" s="230"/>
      <c r="Q139" s="230"/>
      <c r="R139" s="230"/>
      <c r="S139" s="230"/>
      <c r="T139" s="231"/>
      <c r="AT139" s="232" t="s">
        <v>176</v>
      </c>
      <c r="AU139" s="232" t="s">
        <v>81</v>
      </c>
      <c r="AV139" s="15" t="s">
        <v>165</v>
      </c>
      <c r="AW139" s="15" t="s">
        <v>34</v>
      </c>
      <c r="AX139" s="15" t="s">
        <v>79</v>
      </c>
      <c r="AY139" s="232" t="s">
        <v>158</v>
      </c>
    </row>
    <row r="140" spans="1:65" s="12" customFormat="1" ht="25.9" customHeight="1">
      <c r="B140" s="165"/>
      <c r="C140" s="166"/>
      <c r="D140" s="167" t="s">
        <v>71</v>
      </c>
      <c r="E140" s="168" t="s">
        <v>788</v>
      </c>
      <c r="F140" s="168" t="s">
        <v>789</v>
      </c>
      <c r="G140" s="166"/>
      <c r="H140" s="166"/>
      <c r="I140" s="169"/>
      <c r="J140" s="170">
        <f>BK140</f>
        <v>0</v>
      </c>
      <c r="K140" s="166"/>
      <c r="L140" s="171"/>
      <c r="M140" s="172"/>
      <c r="N140" s="173"/>
      <c r="O140" s="173"/>
      <c r="P140" s="174">
        <f>SUM(P141:P168)</f>
        <v>0</v>
      </c>
      <c r="Q140" s="173"/>
      <c r="R140" s="174">
        <f>SUM(R141:R168)</f>
        <v>0</v>
      </c>
      <c r="S140" s="173"/>
      <c r="T140" s="175">
        <f>SUM(T141:T168)</f>
        <v>0</v>
      </c>
      <c r="AR140" s="176" t="s">
        <v>165</v>
      </c>
      <c r="AT140" s="177" t="s">
        <v>71</v>
      </c>
      <c r="AU140" s="177" t="s">
        <v>72</v>
      </c>
      <c r="AY140" s="176" t="s">
        <v>158</v>
      </c>
      <c r="BK140" s="178">
        <f>SUM(BK141:BK168)</f>
        <v>0</v>
      </c>
    </row>
    <row r="141" spans="1:65" s="2" customFormat="1" ht="33" customHeight="1">
      <c r="A141" s="37"/>
      <c r="B141" s="38"/>
      <c r="C141" s="233" t="s">
        <v>243</v>
      </c>
      <c r="D141" s="233" t="s">
        <v>220</v>
      </c>
      <c r="E141" s="234" t="s">
        <v>2376</v>
      </c>
      <c r="F141" s="235" t="s">
        <v>2377</v>
      </c>
      <c r="G141" s="236" t="s">
        <v>191</v>
      </c>
      <c r="H141" s="237">
        <v>40</v>
      </c>
      <c r="I141" s="238"/>
      <c r="J141" s="239">
        <f>ROUND(I141*H141,2)</f>
        <v>0</v>
      </c>
      <c r="K141" s="235" t="s">
        <v>805</v>
      </c>
      <c r="L141" s="240"/>
      <c r="M141" s="241" t="s">
        <v>19</v>
      </c>
      <c r="N141" s="242" t="s">
        <v>43</v>
      </c>
      <c r="O141" s="67"/>
      <c r="P141" s="190">
        <f>O141*H141</f>
        <v>0</v>
      </c>
      <c r="Q141" s="190">
        <v>0</v>
      </c>
      <c r="R141" s="190">
        <f>Q141*H141</f>
        <v>0</v>
      </c>
      <c r="S141" s="190">
        <v>0</v>
      </c>
      <c r="T141" s="191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92" t="s">
        <v>1976</v>
      </c>
      <c r="AT141" s="192" t="s">
        <v>220</v>
      </c>
      <c r="AU141" s="192" t="s">
        <v>79</v>
      </c>
      <c r="AY141" s="20" t="s">
        <v>158</v>
      </c>
      <c r="BE141" s="193">
        <f>IF(N141="základní",J141,0)</f>
        <v>0</v>
      </c>
      <c r="BF141" s="193">
        <f>IF(N141="snížená",J141,0)</f>
        <v>0</v>
      </c>
      <c r="BG141" s="193">
        <f>IF(N141="zákl. přenesená",J141,0)</f>
        <v>0</v>
      </c>
      <c r="BH141" s="193">
        <f>IF(N141="sníž. přenesená",J141,0)</f>
        <v>0</v>
      </c>
      <c r="BI141" s="193">
        <f>IF(N141="nulová",J141,0)</f>
        <v>0</v>
      </c>
      <c r="BJ141" s="20" t="s">
        <v>79</v>
      </c>
      <c r="BK141" s="193">
        <f>ROUND(I141*H141,2)</f>
        <v>0</v>
      </c>
      <c r="BL141" s="20" t="s">
        <v>1976</v>
      </c>
      <c r="BM141" s="192" t="s">
        <v>2378</v>
      </c>
    </row>
    <row r="142" spans="1:65" s="2" customFormat="1" ht="18">
      <c r="A142" s="37"/>
      <c r="B142" s="38"/>
      <c r="C142" s="39"/>
      <c r="D142" s="194" t="s">
        <v>167</v>
      </c>
      <c r="E142" s="39"/>
      <c r="F142" s="195" t="s">
        <v>2377</v>
      </c>
      <c r="G142" s="39"/>
      <c r="H142" s="39"/>
      <c r="I142" s="196"/>
      <c r="J142" s="39"/>
      <c r="K142" s="39"/>
      <c r="L142" s="42"/>
      <c r="M142" s="197"/>
      <c r="N142" s="198"/>
      <c r="O142" s="67"/>
      <c r="P142" s="67"/>
      <c r="Q142" s="67"/>
      <c r="R142" s="67"/>
      <c r="S142" s="67"/>
      <c r="T142" s="68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20" t="s">
        <v>167</v>
      </c>
      <c r="AU142" s="20" t="s">
        <v>79</v>
      </c>
    </row>
    <row r="143" spans="1:65" s="2" customFormat="1" ht="37.9" customHeight="1">
      <c r="A143" s="37"/>
      <c r="B143" s="38"/>
      <c r="C143" s="181" t="s">
        <v>8</v>
      </c>
      <c r="D143" s="181" t="s">
        <v>160</v>
      </c>
      <c r="E143" s="182" t="s">
        <v>2379</v>
      </c>
      <c r="F143" s="183" t="s">
        <v>2380</v>
      </c>
      <c r="G143" s="184" t="s">
        <v>375</v>
      </c>
      <c r="H143" s="185">
        <v>4</v>
      </c>
      <c r="I143" s="186"/>
      <c r="J143" s="187">
        <f>ROUND(I143*H143,2)</f>
        <v>0</v>
      </c>
      <c r="K143" s="183" t="s">
        <v>805</v>
      </c>
      <c r="L143" s="42"/>
      <c r="M143" s="188" t="s">
        <v>19</v>
      </c>
      <c r="N143" s="189" t="s">
        <v>43</v>
      </c>
      <c r="O143" s="67"/>
      <c r="P143" s="190">
        <f>O143*H143</f>
        <v>0</v>
      </c>
      <c r="Q143" s="190">
        <v>0</v>
      </c>
      <c r="R143" s="190">
        <f>Q143*H143</f>
        <v>0</v>
      </c>
      <c r="S143" s="190">
        <v>0</v>
      </c>
      <c r="T143" s="191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92" t="s">
        <v>794</v>
      </c>
      <c r="AT143" s="192" t="s">
        <v>160</v>
      </c>
      <c r="AU143" s="192" t="s">
        <v>79</v>
      </c>
      <c r="AY143" s="20" t="s">
        <v>158</v>
      </c>
      <c r="BE143" s="193">
        <f>IF(N143="základní",J143,0)</f>
        <v>0</v>
      </c>
      <c r="BF143" s="193">
        <f>IF(N143="snížená",J143,0)</f>
        <v>0</v>
      </c>
      <c r="BG143" s="193">
        <f>IF(N143="zákl. přenesená",J143,0)</f>
        <v>0</v>
      </c>
      <c r="BH143" s="193">
        <f>IF(N143="sníž. přenesená",J143,0)</f>
        <v>0</v>
      </c>
      <c r="BI143" s="193">
        <f>IF(N143="nulová",J143,0)</f>
        <v>0</v>
      </c>
      <c r="BJ143" s="20" t="s">
        <v>79</v>
      </c>
      <c r="BK143" s="193">
        <f>ROUND(I143*H143,2)</f>
        <v>0</v>
      </c>
      <c r="BL143" s="20" t="s">
        <v>794</v>
      </c>
      <c r="BM143" s="192" t="s">
        <v>2381</v>
      </c>
    </row>
    <row r="144" spans="1:65" s="2" customFormat="1" ht="36">
      <c r="A144" s="37"/>
      <c r="B144" s="38"/>
      <c r="C144" s="39"/>
      <c r="D144" s="194" t="s">
        <v>167</v>
      </c>
      <c r="E144" s="39"/>
      <c r="F144" s="195" t="s">
        <v>2382</v>
      </c>
      <c r="G144" s="39"/>
      <c r="H144" s="39"/>
      <c r="I144" s="196"/>
      <c r="J144" s="39"/>
      <c r="K144" s="39"/>
      <c r="L144" s="42"/>
      <c r="M144" s="197"/>
      <c r="N144" s="198"/>
      <c r="O144" s="67"/>
      <c r="P144" s="67"/>
      <c r="Q144" s="67"/>
      <c r="R144" s="67"/>
      <c r="S144" s="67"/>
      <c r="T144" s="68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20" t="s">
        <v>167</v>
      </c>
      <c r="AU144" s="20" t="s">
        <v>79</v>
      </c>
    </row>
    <row r="145" spans="1:65" s="14" customFormat="1">
      <c r="B145" s="211"/>
      <c r="C145" s="212"/>
      <c r="D145" s="194" t="s">
        <v>176</v>
      </c>
      <c r="E145" s="213" t="s">
        <v>19</v>
      </c>
      <c r="F145" s="214" t="s">
        <v>2383</v>
      </c>
      <c r="G145" s="212"/>
      <c r="H145" s="215">
        <v>4</v>
      </c>
      <c r="I145" s="216"/>
      <c r="J145" s="212"/>
      <c r="K145" s="212"/>
      <c r="L145" s="217"/>
      <c r="M145" s="218"/>
      <c r="N145" s="219"/>
      <c r="O145" s="219"/>
      <c r="P145" s="219"/>
      <c r="Q145" s="219"/>
      <c r="R145" s="219"/>
      <c r="S145" s="219"/>
      <c r="T145" s="220"/>
      <c r="AT145" s="221" t="s">
        <v>176</v>
      </c>
      <c r="AU145" s="221" t="s">
        <v>79</v>
      </c>
      <c r="AV145" s="14" t="s">
        <v>81</v>
      </c>
      <c r="AW145" s="14" t="s">
        <v>34</v>
      </c>
      <c r="AX145" s="14" t="s">
        <v>72</v>
      </c>
      <c r="AY145" s="221" t="s">
        <v>158</v>
      </c>
    </row>
    <row r="146" spans="1:65" s="15" customFormat="1">
      <c r="B146" s="222"/>
      <c r="C146" s="223"/>
      <c r="D146" s="194" t="s">
        <v>176</v>
      </c>
      <c r="E146" s="224" t="s">
        <v>19</v>
      </c>
      <c r="F146" s="225" t="s">
        <v>179</v>
      </c>
      <c r="G146" s="223"/>
      <c r="H146" s="226">
        <v>4</v>
      </c>
      <c r="I146" s="227"/>
      <c r="J146" s="223"/>
      <c r="K146" s="223"/>
      <c r="L146" s="228"/>
      <c r="M146" s="229"/>
      <c r="N146" s="230"/>
      <c r="O146" s="230"/>
      <c r="P146" s="230"/>
      <c r="Q146" s="230"/>
      <c r="R146" s="230"/>
      <c r="S146" s="230"/>
      <c r="T146" s="231"/>
      <c r="AT146" s="232" t="s">
        <v>176</v>
      </c>
      <c r="AU146" s="232" t="s">
        <v>79</v>
      </c>
      <c r="AV146" s="15" t="s">
        <v>165</v>
      </c>
      <c r="AW146" s="15" t="s">
        <v>34</v>
      </c>
      <c r="AX146" s="15" t="s">
        <v>79</v>
      </c>
      <c r="AY146" s="232" t="s">
        <v>158</v>
      </c>
    </row>
    <row r="147" spans="1:65" s="2" customFormat="1" ht="49.15" customHeight="1">
      <c r="A147" s="37"/>
      <c r="B147" s="38"/>
      <c r="C147" s="233" t="s">
        <v>256</v>
      </c>
      <c r="D147" s="233" t="s">
        <v>220</v>
      </c>
      <c r="E147" s="234" t="s">
        <v>2384</v>
      </c>
      <c r="F147" s="235" t="s">
        <v>2385</v>
      </c>
      <c r="G147" s="236" t="s">
        <v>375</v>
      </c>
      <c r="H147" s="237">
        <v>4</v>
      </c>
      <c r="I147" s="238"/>
      <c r="J147" s="239">
        <f>ROUND(I147*H147,2)</f>
        <v>0</v>
      </c>
      <c r="K147" s="235" t="s">
        <v>805</v>
      </c>
      <c r="L147" s="240"/>
      <c r="M147" s="241" t="s">
        <v>19</v>
      </c>
      <c r="N147" s="242" t="s">
        <v>43</v>
      </c>
      <c r="O147" s="67"/>
      <c r="P147" s="190">
        <f>O147*H147</f>
        <v>0</v>
      </c>
      <c r="Q147" s="190">
        <v>0</v>
      </c>
      <c r="R147" s="190">
        <f>Q147*H147</f>
        <v>0</v>
      </c>
      <c r="S147" s="190">
        <v>0</v>
      </c>
      <c r="T147" s="191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92" t="s">
        <v>794</v>
      </c>
      <c r="AT147" s="192" t="s">
        <v>220</v>
      </c>
      <c r="AU147" s="192" t="s">
        <v>79</v>
      </c>
      <c r="AY147" s="20" t="s">
        <v>158</v>
      </c>
      <c r="BE147" s="193">
        <f>IF(N147="základní",J147,0)</f>
        <v>0</v>
      </c>
      <c r="BF147" s="193">
        <f>IF(N147="snížená",J147,0)</f>
        <v>0</v>
      </c>
      <c r="BG147" s="193">
        <f>IF(N147="zákl. přenesená",J147,0)</f>
        <v>0</v>
      </c>
      <c r="BH147" s="193">
        <f>IF(N147="sníž. přenesená",J147,0)</f>
        <v>0</v>
      </c>
      <c r="BI147" s="193">
        <f>IF(N147="nulová",J147,0)</f>
        <v>0</v>
      </c>
      <c r="BJ147" s="20" t="s">
        <v>79</v>
      </c>
      <c r="BK147" s="193">
        <f>ROUND(I147*H147,2)</f>
        <v>0</v>
      </c>
      <c r="BL147" s="20" t="s">
        <v>794</v>
      </c>
      <c r="BM147" s="192" t="s">
        <v>2386</v>
      </c>
    </row>
    <row r="148" spans="1:65" s="2" customFormat="1" ht="27">
      <c r="A148" s="37"/>
      <c r="B148" s="38"/>
      <c r="C148" s="39"/>
      <c r="D148" s="194" t="s">
        <v>167</v>
      </c>
      <c r="E148" s="39"/>
      <c r="F148" s="195" t="s">
        <v>2385</v>
      </c>
      <c r="G148" s="39"/>
      <c r="H148" s="39"/>
      <c r="I148" s="196"/>
      <c r="J148" s="39"/>
      <c r="K148" s="39"/>
      <c r="L148" s="42"/>
      <c r="M148" s="197"/>
      <c r="N148" s="198"/>
      <c r="O148" s="67"/>
      <c r="P148" s="67"/>
      <c r="Q148" s="67"/>
      <c r="R148" s="67"/>
      <c r="S148" s="67"/>
      <c r="T148" s="68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20" t="s">
        <v>167</v>
      </c>
      <c r="AU148" s="20" t="s">
        <v>79</v>
      </c>
    </row>
    <row r="149" spans="1:65" s="14" customFormat="1">
      <c r="B149" s="211"/>
      <c r="C149" s="212"/>
      <c r="D149" s="194" t="s">
        <v>176</v>
      </c>
      <c r="E149" s="213" t="s">
        <v>19</v>
      </c>
      <c r="F149" s="214" t="s">
        <v>2383</v>
      </c>
      <c r="G149" s="212"/>
      <c r="H149" s="215">
        <v>4</v>
      </c>
      <c r="I149" s="216"/>
      <c r="J149" s="212"/>
      <c r="K149" s="212"/>
      <c r="L149" s="217"/>
      <c r="M149" s="218"/>
      <c r="N149" s="219"/>
      <c r="O149" s="219"/>
      <c r="P149" s="219"/>
      <c r="Q149" s="219"/>
      <c r="R149" s="219"/>
      <c r="S149" s="219"/>
      <c r="T149" s="220"/>
      <c r="AT149" s="221" t="s">
        <v>176</v>
      </c>
      <c r="AU149" s="221" t="s">
        <v>79</v>
      </c>
      <c r="AV149" s="14" t="s">
        <v>81</v>
      </c>
      <c r="AW149" s="14" t="s">
        <v>34</v>
      </c>
      <c r="AX149" s="14" t="s">
        <v>72</v>
      </c>
      <c r="AY149" s="221" t="s">
        <v>158</v>
      </c>
    </row>
    <row r="150" spans="1:65" s="15" customFormat="1">
      <c r="B150" s="222"/>
      <c r="C150" s="223"/>
      <c r="D150" s="194" t="s">
        <v>176</v>
      </c>
      <c r="E150" s="224" t="s">
        <v>19</v>
      </c>
      <c r="F150" s="225" t="s">
        <v>179</v>
      </c>
      <c r="G150" s="223"/>
      <c r="H150" s="226">
        <v>4</v>
      </c>
      <c r="I150" s="227"/>
      <c r="J150" s="223"/>
      <c r="K150" s="223"/>
      <c r="L150" s="228"/>
      <c r="M150" s="229"/>
      <c r="N150" s="230"/>
      <c r="O150" s="230"/>
      <c r="P150" s="230"/>
      <c r="Q150" s="230"/>
      <c r="R150" s="230"/>
      <c r="S150" s="230"/>
      <c r="T150" s="231"/>
      <c r="AT150" s="232" t="s">
        <v>176</v>
      </c>
      <c r="AU150" s="232" t="s">
        <v>79</v>
      </c>
      <c r="AV150" s="15" t="s">
        <v>165</v>
      </c>
      <c r="AW150" s="15" t="s">
        <v>34</v>
      </c>
      <c r="AX150" s="15" t="s">
        <v>79</v>
      </c>
      <c r="AY150" s="232" t="s">
        <v>158</v>
      </c>
    </row>
    <row r="151" spans="1:65" s="2" customFormat="1" ht="37.9" customHeight="1">
      <c r="A151" s="37"/>
      <c r="B151" s="38"/>
      <c r="C151" s="181" t="s">
        <v>264</v>
      </c>
      <c r="D151" s="181" t="s">
        <v>160</v>
      </c>
      <c r="E151" s="182" t="s">
        <v>2387</v>
      </c>
      <c r="F151" s="183" t="s">
        <v>2388</v>
      </c>
      <c r="G151" s="184" t="s">
        <v>375</v>
      </c>
      <c r="H151" s="185">
        <v>4</v>
      </c>
      <c r="I151" s="186"/>
      <c r="J151" s="187">
        <f>ROUND(I151*H151,2)</f>
        <v>0</v>
      </c>
      <c r="K151" s="183" t="s">
        <v>805</v>
      </c>
      <c r="L151" s="42"/>
      <c r="M151" s="188" t="s">
        <v>19</v>
      </c>
      <c r="N151" s="189" t="s">
        <v>43</v>
      </c>
      <c r="O151" s="67"/>
      <c r="P151" s="190">
        <f>O151*H151</f>
        <v>0</v>
      </c>
      <c r="Q151" s="190">
        <v>0</v>
      </c>
      <c r="R151" s="190">
        <f>Q151*H151</f>
        <v>0</v>
      </c>
      <c r="S151" s="190">
        <v>0</v>
      </c>
      <c r="T151" s="191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92" t="s">
        <v>794</v>
      </c>
      <c r="AT151" s="192" t="s">
        <v>160</v>
      </c>
      <c r="AU151" s="192" t="s">
        <v>79</v>
      </c>
      <c r="AY151" s="20" t="s">
        <v>158</v>
      </c>
      <c r="BE151" s="193">
        <f>IF(N151="základní",J151,0)</f>
        <v>0</v>
      </c>
      <c r="BF151" s="193">
        <f>IF(N151="snížená",J151,0)</f>
        <v>0</v>
      </c>
      <c r="BG151" s="193">
        <f>IF(N151="zákl. přenesená",J151,0)</f>
        <v>0</v>
      </c>
      <c r="BH151" s="193">
        <f>IF(N151="sníž. přenesená",J151,0)</f>
        <v>0</v>
      </c>
      <c r="BI151" s="193">
        <f>IF(N151="nulová",J151,0)</f>
        <v>0</v>
      </c>
      <c r="BJ151" s="20" t="s">
        <v>79</v>
      </c>
      <c r="BK151" s="193">
        <f>ROUND(I151*H151,2)</f>
        <v>0</v>
      </c>
      <c r="BL151" s="20" t="s">
        <v>794</v>
      </c>
      <c r="BM151" s="192" t="s">
        <v>2389</v>
      </c>
    </row>
    <row r="152" spans="1:65" s="2" customFormat="1" ht="36">
      <c r="A152" s="37"/>
      <c r="B152" s="38"/>
      <c r="C152" s="39"/>
      <c r="D152" s="194" t="s">
        <v>167</v>
      </c>
      <c r="E152" s="39"/>
      <c r="F152" s="195" t="s">
        <v>2390</v>
      </c>
      <c r="G152" s="39"/>
      <c r="H152" s="39"/>
      <c r="I152" s="196"/>
      <c r="J152" s="39"/>
      <c r="K152" s="39"/>
      <c r="L152" s="42"/>
      <c r="M152" s="197"/>
      <c r="N152" s="198"/>
      <c r="O152" s="67"/>
      <c r="P152" s="67"/>
      <c r="Q152" s="67"/>
      <c r="R152" s="67"/>
      <c r="S152" s="67"/>
      <c r="T152" s="68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20" t="s">
        <v>167</v>
      </c>
      <c r="AU152" s="20" t="s">
        <v>79</v>
      </c>
    </row>
    <row r="153" spans="1:65" s="14" customFormat="1">
      <c r="B153" s="211"/>
      <c r="C153" s="212"/>
      <c r="D153" s="194" t="s">
        <v>176</v>
      </c>
      <c r="E153" s="213" t="s">
        <v>19</v>
      </c>
      <c r="F153" s="214" t="s">
        <v>2391</v>
      </c>
      <c r="G153" s="212"/>
      <c r="H153" s="215">
        <v>4</v>
      </c>
      <c r="I153" s="216"/>
      <c r="J153" s="212"/>
      <c r="K153" s="212"/>
      <c r="L153" s="217"/>
      <c r="M153" s="218"/>
      <c r="N153" s="219"/>
      <c r="O153" s="219"/>
      <c r="P153" s="219"/>
      <c r="Q153" s="219"/>
      <c r="R153" s="219"/>
      <c r="S153" s="219"/>
      <c r="T153" s="220"/>
      <c r="AT153" s="221" t="s">
        <v>176</v>
      </c>
      <c r="AU153" s="221" t="s">
        <v>79</v>
      </c>
      <c r="AV153" s="14" t="s">
        <v>81</v>
      </c>
      <c r="AW153" s="14" t="s">
        <v>34</v>
      </c>
      <c r="AX153" s="14" t="s">
        <v>72</v>
      </c>
      <c r="AY153" s="221" t="s">
        <v>158</v>
      </c>
    </row>
    <row r="154" spans="1:65" s="15" customFormat="1">
      <c r="B154" s="222"/>
      <c r="C154" s="223"/>
      <c r="D154" s="194" t="s">
        <v>176</v>
      </c>
      <c r="E154" s="224" t="s">
        <v>19</v>
      </c>
      <c r="F154" s="225" t="s">
        <v>179</v>
      </c>
      <c r="G154" s="223"/>
      <c r="H154" s="226">
        <v>4</v>
      </c>
      <c r="I154" s="227"/>
      <c r="J154" s="223"/>
      <c r="K154" s="223"/>
      <c r="L154" s="228"/>
      <c r="M154" s="229"/>
      <c r="N154" s="230"/>
      <c r="O154" s="230"/>
      <c r="P154" s="230"/>
      <c r="Q154" s="230"/>
      <c r="R154" s="230"/>
      <c r="S154" s="230"/>
      <c r="T154" s="231"/>
      <c r="AT154" s="232" t="s">
        <v>176</v>
      </c>
      <c r="AU154" s="232" t="s">
        <v>79</v>
      </c>
      <c r="AV154" s="15" t="s">
        <v>165</v>
      </c>
      <c r="AW154" s="15" t="s">
        <v>34</v>
      </c>
      <c r="AX154" s="15" t="s">
        <v>79</v>
      </c>
      <c r="AY154" s="232" t="s">
        <v>158</v>
      </c>
    </row>
    <row r="155" spans="1:65" s="2" customFormat="1" ht="49.15" customHeight="1">
      <c r="A155" s="37"/>
      <c r="B155" s="38"/>
      <c r="C155" s="233" t="s">
        <v>272</v>
      </c>
      <c r="D155" s="233" t="s">
        <v>220</v>
      </c>
      <c r="E155" s="234" t="s">
        <v>2392</v>
      </c>
      <c r="F155" s="235" t="s">
        <v>2393</v>
      </c>
      <c r="G155" s="236" t="s">
        <v>375</v>
      </c>
      <c r="H155" s="237">
        <v>4</v>
      </c>
      <c r="I155" s="238"/>
      <c r="J155" s="239">
        <f>ROUND(I155*H155,2)</f>
        <v>0</v>
      </c>
      <c r="K155" s="235" t="s">
        <v>805</v>
      </c>
      <c r="L155" s="240"/>
      <c r="M155" s="241" t="s">
        <v>19</v>
      </c>
      <c r="N155" s="242" t="s">
        <v>43</v>
      </c>
      <c r="O155" s="67"/>
      <c r="P155" s="190">
        <f>O155*H155</f>
        <v>0</v>
      </c>
      <c r="Q155" s="190">
        <v>0</v>
      </c>
      <c r="R155" s="190">
        <f>Q155*H155</f>
        <v>0</v>
      </c>
      <c r="S155" s="190">
        <v>0</v>
      </c>
      <c r="T155" s="191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92" t="s">
        <v>794</v>
      </c>
      <c r="AT155" s="192" t="s">
        <v>220</v>
      </c>
      <c r="AU155" s="192" t="s">
        <v>79</v>
      </c>
      <c r="AY155" s="20" t="s">
        <v>158</v>
      </c>
      <c r="BE155" s="193">
        <f>IF(N155="základní",J155,0)</f>
        <v>0</v>
      </c>
      <c r="BF155" s="193">
        <f>IF(N155="snížená",J155,0)</f>
        <v>0</v>
      </c>
      <c r="BG155" s="193">
        <f>IF(N155="zákl. přenesená",J155,0)</f>
        <v>0</v>
      </c>
      <c r="BH155" s="193">
        <f>IF(N155="sníž. přenesená",J155,0)</f>
        <v>0</v>
      </c>
      <c r="BI155" s="193">
        <f>IF(N155="nulová",J155,0)</f>
        <v>0</v>
      </c>
      <c r="BJ155" s="20" t="s">
        <v>79</v>
      </c>
      <c r="BK155" s="193">
        <f>ROUND(I155*H155,2)</f>
        <v>0</v>
      </c>
      <c r="BL155" s="20" t="s">
        <v>794</v>
      </c>
      <c r="BM155" s="192" t="s">
        <v>2394</v>
      </c>
    </row>
    <row r="156" spans="1:65" s="2" customFormat="1" ht="27">
      <c r="A156" s="37"/>
      <c r="B156" s="38"/>
      <c r="C156" s="39"/>
      <c r="D156" s="194" t="s">
        <v>167</v>
      </c>
      <c r="E156" s="39"/>
      <c r="F156" s="195" t="s">
        <v>2393</v>
      </c>
      <c r="G156" s="39"/>
      <c r="H156" s="39"/>
      <c r="I156" s="196"/>
      <c r="J156" s="39"/>
      <c r="K156" s="39"/>
      <c r="L156" s="42"/>
      <c r="M156" s="197"/>
      <c r="N156" s="198"/>
      <c r="O156" s="67"/>
      <c r="P156" s="67"/>
      <c r="Q156" s="67"/>
      <c r="R156" s="67"/>
      <c r="S156" s="67"/>
      <c r="T156" s="68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20" t="s">
        <v>167</v>
      </c>
      <c r="AU156" s="20" t="s">
        <v>79</v>
      </c>
    </row>
    <row r="157" spans="1:65" s="14" customFormat="1">
      <c r="B157" s="211"/>
      <c r="C157" s="212"/>
      <c r="D157" s="194" t="s">
        <v>176</v>
      </c>
      <c r="E157" s="213" t="s">
        <v>19</v>
      </c>
      <c r="F157" s="214" t="s">
        <v>2391</v>
      </c>
      <c r="G157" s="212"/>
      <c r="H157" s="215">
        <v>4</v>
      </c>
      <c r="I157" s="216"/>
      <c r="J157" s="212"/>
      <c r="K157" s="212"/>
      <c r="L157" s="217"/>
      <c r="M157" s="218"/>
      <c r="N157" s="219"/>
      <c r="O157" s="219"/>
      <c r="P157" s="219"/>
      <c r="Q157" s="219"/>
      <c r="R157" s="219"/>
      <c r="S157" s="219"/>
      <c r="T157" s="220"/>
      <c r="AT157" s="221" t="s">
        <v>176</v>
      </c>
      <c r="AU157" s="221" t="s">
        <v>79</v>
      </c>
      <c r="AV157" s="14" t="s">
        <v>81</v>
      </c>
      <c r="AW157" s="14" t="s">
        <v>34</v>
      </c>
      <c r="AX157" s="14" t="s">
        <v>72</v>
      </c>
      <c r="AY157" s="221" t="s">
        <v>158</v>
      </c>
    </row>
    <row r="158" spans="1:65" s="15" customFormat="1">
      <c r="B158" s="222"/>
      <c r="C158" s="223"/>
      <c r="D158" s="194" t="s">
        <v>176</v>
      </c>
      <c r="E158" s="224" t="s">
        <v>19</v>
      </c>
      <c r="F158" s="225" t="s">
        <v>179</v>
      </c>
      <c r="G158" s="223"/>
      <c r="H158" s="226">
        <v>4</v>
      </c>
      <c r="I158" s="227"/>
      <c r="J158" s="223"/>
      <c r="K158" s="223"/>
      <c r="L158" s="228"/>
      <c r="M158" s="229"/>
      <c r="N158" s="230"/>
      <c r="O158" s="230"/>
      <c r="P158" s="230"/>
      <c r="Q158" s="230"/>
      <c r="R158" s="230"/>
      <c r="S158" s="230"/>
      <c r="T158" s="231"/>
      <c r="AT158" s="232" t="s">
        <v>176</v>
      </c>
      <c r="AU158" s="232" t="s">
        <v>79</v>
      </c>
      <c r="AV158" s="15" t="s">
        <v>165</v>
      </c>
      <c r="AW158" s="15" t="s">
        <v>34</v>
      </c>
      <c r="AX158" s="15" t="s">
        <v>79</v>
      </c>
      <c r="AY158" s="232" t="s">
        <v>158</v>
      </c>
    </row>
    <row r="159" spans="1:65" s="2" customFormat="1" ht="16.5" customHeight="1">
      <c r="A159" s="37"/>
      <c r="B159" s="38"/>
      <c r="C159" s="181" t="s">
        <v>279</v>
      </c>
      <c r="D159" s="181" t="s">
        <v>160</v>
      </c>
      <c r="E159" s="182" t="s">
        <v>2303</v>
      </c>
      <c r="F159" s="183" t="s">
        <v>2304</v>
      </c>
      <c r="G159" s="184" t="s">
        <v>191</v>
      </c>
      <c r="H159" s="185">
        <v>70</v>
      </c>
      <c r="I159" s="186"/>
      <c r="J159" s="187">
        <f>ROUND(I159*H159,2)</f>
        <v>0</v>
      </c>
      <c r="K159" s="183" t="s">
        <v>805</v>
      </c>
      <c r="L159" s="42"/>
      <c r="M159" s="188" t="s">
        <v>19</v>
      </c>
      <c r="N159" s="189" t="s">
        <v>43</v>
      </c>
      <c r="O159" s="67"/>
      <c r="P159" s="190">
        <f>O159*H159</f>
        <v>0</v>
      </c>
      <c r="Q159" s="190">
        <v>0</v>
      </c>
      <c r="R159" s="190">
        <f>Q159*H159</f>
        <v>0</v>
      </c>
      <c r="S159" s="190">
        <v>0</v>
      </c>
      <c r="T159" s="191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92" t="s">
        <v>794</v>
      </c>
      <c r="AT159" s="192" t="s">
        <v>160</v>
      </c>
      <c r="AU159" s="192" t="s">
        <v>79</v>
      </c>
      <c r="AY159" s="20" t="s">
        <v>158</v>
      </c>
      <c r="BE159" s="193">
        <f>IF(N159="základní",J159,0)</f>
        <v>0</v>
      </c>
      <c r="BF159" s="193">
        <f>IF(N159="snížená",J159,0)</f>
        <v>0</v>
      </c>
      <c r="BG159" s="193">
        <f>IF(N159="zákl. přenesená",J159,0)</f>
        <v>0</v>
      </c>
      <c r="BH159" s="193">
        <f>IF(N159="sníž. přenesená",J159,0)</f>
        <v>0</v>
      </c>
      <c r="BI159" s="193">
        <f>IF(N159="nulová",J159,0)</f>
        <v>0</v>
      </c>
      <c r="BJ159" s="20" t="s">
        <v>79</v>
      </c>
      <c r="BK159" s="193">
        <f>ROUND(I159*H159,2)</f>
        <v>0</v>
      </c>
      <c r="BL159" s="20" t="s">
        <v>794</v>
      </c>
      <c r="BM159" s="192" t="s">
        <v>2395</v>
      </c>
    </row>
    <row r="160" spans="1:65" s="2" customFormat="1">
      <c r="A160" s="37"/>
      <c r="B160" s="38"/>
      <c r="C160" s="39"/>
      <c r="D160" s="194" t="s">
        <v>167</v>
      </c>
      <c r="E160" s="39"/>
      <c r="F160" s="195" t="s">
        <v>2304</v>
      </c>
      <c r="G160" s="39"/>
      <c r="H160" s="39"/>
      <c r="I160" s="196"/>
      <c r="J160" s="39"/>
      <c r="K160" s="39"/>
      <c r="L160" s="42"/>
      <c r="M160" s="197"/>
      <c r="N160" s="198"/>
      <c r="O160" s="67"/>
      <c r="P160" s="67"/>
      <c r="Q160" s="67"/>
      <c r="R160" s="67"/>
      <c r="S160" s="67"/>
      <c r="T160" s="68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20" t="s">
        <v>167</v>
      </c>
      <c r="AU160" s="20" t="s">
        <v>79</v>
      </c>
    </row>
    <row r="161" spans="1:65" s="14" customFormat="1">
      <c r="B161" s="211"/>
      <c r="C161" s="212"/>
      <c r="D161" s="194" t="s">
        <v>176</v>
      </c>
      <c r="E161" s="213" t="s">
        <v>19</v>
      </c>
      <c r="F161" s="214" t="s">
        <v>2363</v>
      </c>
      <c r="G161" s="212"/>
      <c r="H161" s="215">
        <v>70</v>
      </c>
      <c r="I161" s="216"/>
      <c r="J161" s="212"/>
      <c r="K161" s="212"/>
      <c r="L161" s="217"/>
      <c r="M161" s="218"/>
      <c r="N161" s="219"/>
      <c r="O161" s="219"/>
      <c r="P161" s="219"/>
      <c r="Q161" s="219"/>
      <c r="R161" s="219"/>
      <c r="S161" s="219"/>
      <c r="T161" s="220"/>
      <c r="AT161" s="221" t="s">
        <v>176</v>
      </c>
      <c r="AU161" s="221" t="s">
        <v>79</v>
      </c>
      <c r="AV161" s="14" t="s">
        <v>81</v>
      </c>
      <c r="AW161" s="14" t="s">
        <v>34</v>
      </c>
      <c r="AX161" s="14" t="s">
        <v>72</v>
      </c>
      <c r="AY161" s="221" t="s">
        <v>158</v>
      </c>
    </row>
    <row r="162" spans="1:65" s="15" customFormat="1">
      <c r="B162" s="222"/>
      <c r="C162" s="223"/>
      <c r="D162" s="194" t="s">
        <v>176</v>
      </c>
      <c r="E162" s="224" t="s">
        <v>19</v>
      </c>
      <c r="F162" s="225" t="s">
        <v>179</v>
      </c>
      <c r="G162" s="223"/>
      <c r="H162" s="226">
        <v>70</v>
      </c>
      <c r="I162" s="227"/>
      <c r="J162" s="223"/>
      <c r="K162" s="223"/>
      <c r="L162" s="228"/>
      <c r="M162" s="229"/>
      <c r="N162" s="230"/>
      <c r="O162" s="230"/>
      <c r="P162" s="230"/>
      <c r="Q162" s="230"/>
      <c r="R162" s="230"/>
      <c r="S162" s="230"/>
      <c r="T162" s="231"/>
      <c r="AT162" s="232" t="s">
        <v>176</v>
      </c>
      <c r="AU162" s="232" t="s">
        <v>79</v>
      </c>
      <c r="AV162" s="15" t="s">
        <v>165</v>
      </c>
      <c r="AW162" s="15" t="s">
        <v>34</v>
      </c>
      <c r="AX162" s="15" t="s">
        <v>79</v>
      </c>
      <c r="AY162" s="232" t="s">
        <v>158</v>
      </c>
    </row>
    <row r="163" spans="1:65" s="2" customFormat="1" ht="16.5" customHeight="1">
      <c r="A163" s="37"/>
      <c r="B163" s="38"/>
      <c r="C163" s="181" t="s">
        <v>285</v>
      </c>
      <c r="D163" s="181" t="s">
        <v>160</v>
      </c>
      <c r="E163" s="182" t="s">
        <v>2396</v>
      </c>
      <c r="F163" s="183" t="s">
        <v>2397</v>
      </c>
      <c r="G163" s="184" t="s">
        <v>375</v>
      </c>
      <c r="H163" s="185">
        <v>2</v>
      </c>
      <c r="I163" s="186"/>
      <c r="J163" s="187">
        <f>ROUND(I163*H163,2)</f>
        <v>0</v>
      </c>
      <c r="K163" s="183" t="s">
        <v>805</v>
      </c>
      <c r="L163" s="42"/>
      <c r="M163" s="188" t="s">
        <v>19</v>
      </c>
      <c r="N163" s="189" t="s">
        <v>43</v>
      </c>
      <c r="O163" s="67"/>
      <c r="P163" s="190">
        <f>O163*H163</f>
        <v>0</v>
      </c>
      <c r="Q163" s="190">
        <v>0</v>
      </c>
      <c r="R163" s="190">
        <f>Q163*H163</f>
        <v>0</v>
      </c>
      <c r="S163" s="190">
        <v>0</v>
      </c>
      <c r="T163" s="191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92" t="s">
        <v>794</v>
      </c>
      <c r="AT163" s="192" t="s">
        <v>160</v>
      </c>
      <c r="AU163" s="192" t="s">
        <v>79</v>
      </c>
      <c r="AY163" s="20" t="s">
        <v>158</v>
      </c>
      <c r="BE163" s="193">
        <f>IF(N163="základní",J163,0)</f>
        <v>0</v>
      </c>
      <c r="BF163" s="193">
        <f>IF(N163="snížená",J163,0)</f>
        <v>0</v>
      </c>
      <c r="BG163" s="193">
        <f>IF(N163="zákl. přenesená",J163,0)</f>
        <v>0</v>
      </c>
      <c r="BH163" s="193">
        <f>IF(N163="sníž. přenesená",J163,0)</f>
        <v>0</v>
      </c>
      <c r="BI163" s="193">
        <f>IF(N163="nulová",J163,0)</f>
        <v>0</v>
      </c>
      <c r="BJ163" s="20" t="s">
        <v>79</v>
      </c>
      <c r="BK163" s="193">
        <f>ROUND(I163*H163,2)</f>
        <v>0</v>
      </c>
      <c r="BL163" s="20" t="s">
        <v>794</v>
      </c>
      <c r="BM163" s="192" t="s">
        <v>2398</v>
      </c>
    </row>
    <row r="164" spans="1:65" s="2" customFormat="1" ht="18">
      <c r="A164" s="37"/>
      <c r="B164" s="38"/>
      <c r="C164" s="39"/>
      <c r="D164" s="194" t="s">
        <v>167</v>
      </c>
      <c r="E164" s="39"/>
      <c r="F164" s="195" t="s">
        <v>2399</v>
      </c>
      <c r="G164" s="39"/>
      <c r="H164" s="39"/>
      <c r="I164" s="196"/>
      <c r="J164" s="39"/>
      <c r="K164" s="39"/>
      <c r="L164" s="42"/>
      <c r="M164" s="197"/>
      <c r="N164" s="198"/>
      <c r="O164" s="67"/>
      <c r="P164" s="67"/>
      <c r="Q164" s="67"/>
      <c r="R164" s="67"/>
      <c r="S164" s="67"/>
      <c r="T164" s="68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20" t="s">
        <v>167</v>
      </c>
      <c r="AU164" s="20" t="s">
        <v>79</v>
      </c>
    </row>
    <row r="165" spans="1:65" s="2" customFormat="1" ht="24.25" customHeight="1">
      <c r="A165" s="37"/>
      <c r="B165" s="38"/>
      <c r="C165" s="181" t="s">
        <v>292</v>
      </c>
      <c r="D165" s="181" t="s">
        <v>160</v>
      </c>
      <c r="E165" s="182" t="s">
        <v>2400</v>
      </c>
      <c r="F165" s="183" t="s">
        <v>2401</v>
      </c>
      <c r="G165" s="184" t="s">
        <v>375</v>
      </c>
      <c r="H165" s="185">
        <v>2</v>
      </c>
      <c r="I165" s="186"/>
      <c r="J165" s="187">
        <f>ROUND(I165*H165,2)</f>
        <v>0</v>
      </c>
      <c r="K165" s="183" t="s">
        <v>805</v>
      </c>
      <c r="L165" s="42"/>
      <c r="M165" s="188" t="s">
        <v>19</v>
      </c>
      <c r="N165" s="189" t="s">
        <v>43</v>
      </c>
      <c r="O165" s="67"/>
      <c r="P165" s="190">
        <f>O165*H165</f>
        <v>0</v>
      </c>
      <c r="Q165" s="190">
        <v>0</v>
      </c>
      <c r="R165" s="190">
        <f>Q165*H165</f>
        <v>0</v>
      </c>
      <c r="S165" s="190">
        <v>0</v>
      </c>
      <c r="T165" s="191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92" t="s">
        <v>794</v>
      </c>
      <c r="AT165" s="192" t="s">
        <v>160</v>
      </c>
      <c r="AU165" s="192" t="s">
        <v>79</v>
      </c>
      <c r="AY165" s="20" t="s">
        <v>158</v>
      </c>
      <c r="BE165" s="193">
        <f>IF(N165="základní",J165,0)</f>
        <v>0</v>
      </c>
      <c r="BF165" s="193">
        <f>IF(N165="snížená",J165,0)</f>
        <v>0</v>
      </c>
      <c r="BG165" s="193">
        <f>IF(N165="zákl. přenesená",J165,0)</f>
        <v>0</v>
      </c>
      <c r="BH165" s="193">
        <f>IF(N165="sníž. přenesená",J165,0)</f>
        <v>0</v>
      </c>
      <c r="BI165" s="193">
        <f>IF(N165="nulová",J165,0)</f>
        <v>0</v>
      </c>
      <c r="BJ165" s="20" t="s">
        <v>79</v>
      </c>
      <c r="BK165" s="193">
        <f>ROUND(I165*H165,2)</f>
        <v>0</v>
      </c>
      <c r="BL165" s="20" t="s">
        <v>794</v>
      </c>
      <c r="BM165" s="192" t="s">
        <v>2402</v>
      </c>
    </row>
    <row r="166" spans="1:65" s="2" customFormat="1" ht="81">
      <c r="A166" s="37"/>
      <c r="B166" s="38"/>
      <c r="C166" s="39"/>
      <c r="D166" s="194" t="s">
        <v>167</v>
      </c>
      <c r="E166" s="39"/>
      <c r="F166" s="195" t="s">
        <v>2403</v>
      </c>
      <c r="G166" s="39"/>
      <c r="H166" s="39"/>
      <c r="I166" s="196"/>
      <c r="J166" s="39"/>
      <c r="K166" s="39"/>
      <c r="L166" s="42"/>
      <c r="M166" s="197"/>
      <c r="N166" s="198"/>
      <c r="O166" s="67"/>
      <c r="P166" s="67"/>
      <c r="Q166" s="67"/>
      <c r="R166" s="67"/>
      <c r="S166" s="67"/>
      <c r="T166" s="68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20" t="s">
        <v>167</v>
      </c>
      <c r="AU166" s="20" t="s">
        <v>79</v>
      </c>
    </row>
    <row r="167" spans="1:65" s="2" customFormat="1" ht="24.25" customHeight="1">
      <c r="A167" s="37"/>
      <c r="B167" s="38"/>
      <c r="C167" s="181" t="s">
        <v>298</v>
      </c>
      <c r="D167" s="181" t="s">
        <v>160</v>
      </c>
      <c r="E167" s="182" t="s">
        <v>2404</v>
      </c>
      <c r="F167" s="183" t="s">
        <v>2405</v>
      </c>
      <c r="G167" s="184" t="s">
        <v>375</v>
      </c>
      <c r="H167" s="185">
        <v>1</v>
      </c>
      <c r="I167" s="186"/>
      <c r="J167" s="187">
        <f>ROUND(I167*H167,2)</f>
        <v>0</v>
      </c>
      <c r="K167" s="183" t="s">
        <v>805</v>
      </c>
      <c r="L167" s="42"/>
      <c r="M167" s="188" t="s">
        <v>19</v>
      </c>
      <c r="N167" s="189" t="s">
        <v>43</v>
      </c>
      <c r="O167" s="67"/>
      <c r="P167" s="190">
        <f>O167*H167</f>
        <v>0</v>
      </c>
      <c r="Q167" s="190">
        <v>0</v>
      </c>
      <c r="R167" s="190">
        <f>Q167*H167</f>
        <v>0</v>
      </c>
      <c r="S167" s="190">
        <v>0</v>
      </c>
      <c r="T167" s="191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92" t="s">
        <v>794</v>
      </c>
      <c r="AT167" s="192" t="s">
        <v>160</v>
      </c>
      <c r="AU167" s="192" t="s">
        <v>79</v>
      </c>
      <c r="AY167" s="20" t="s">
        <v>158</v>
      </c>
      <c r="BE167" s="193">
        <f>IF(N167="základní",J167,0)</f>
        <v>0</v>
      </c>
      <c r="BF167" s="193">
        <f>IF(N167="snížená",J167,0)</f>
        <v>0</v>
      </c>
      <c r="BG167" s="193">
        <f>IF(N167="zákl. přenesená",J167,0)</f>
        <v>0</v>
      </c>
      <c r="BH167" s="193">
        <f>IF(N167="sníž. přenesená",J167,0)</f>
        <v>0</v>
      </c>
      <c r="BI167" s="193">
        <f>IF(N167="nulová",J167,0)</f>
        <v>0</v>
      </c>
      <c r="BJ167" s="20" t="s">
        <v>79</v>
      </c>
      <c r="BK167" s="193">
        <f>ROUND(I167*H167,2)</f>
        <v>0</v>
      </c>
      <c r="BL167" s="20" t="s">
        <v>794</v>
      </c>
      <c r="BM167" s="192" t="s">
        <v>2406</v>
      </c>
    </row>
    <row r="168" spans="1:65" s="2" customFormat="1" ht="54">
      <c r="A168" s="37"/>
      <c r="B168" s="38"/>
      <c r="C168" s="39"/>
      <c r="D168" s="194" t="s">
        <v>167</v>
      </c>
      <c r="E168" s="39"/>
      <c r="F168" s="195" t="s">
        <v>2407</v>
      </c>
      <c r="G168" s="39"/>
      <c r="H168" s="39"/>
      <c r="I168" s="196"/>
      <c r="J168" s="39"/>
      <c r="K168" s="39"/>
      <c r="L168" s="42"/>
      <c r="M168" s="247"/>
      <c r="N168" s="248"/>
      <c r="O168" s="249"/>
      <c r="P168" s="249"/>
      <c r="Q168" s="249"/>
      <c r="R168" s="249"/>
      <c r="S168" s="249"/>
      <c r="T168" s="250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20" t="s">
        <v>167</v>
      </c>
      <c r="AU168" s="20" t="s">
        <v>79</v>
      </c>
    </row>
    <row r="169" spans="1:65" s="2" customFormat="1" ht="7" customHeight="1">
      <c r="A169" s="37"/>
      <c r="B169" s="50"/>
      <c r="C169" s="51"/>
      <c r="D169" s="51"/>
      <c r="E169" s="51"/>
      <c r="F169" s="51"/>
      <c r="G169" s="51"/>
      <c r="H169" s="51"/>
      <c r="I169" s="51"/>
      <c r="J169" s="51"/>
      <c r="K169" s="51"/>
      <c r="L169" s="42"/>
      <c r="M169" s="37"/>
      <c r="O169" s="37"/>
      <c r="P169" s="37"/>
      <c r="Q169" s="37"/>
      <c r="R169" s="37"/>
      <c r="S169" s="37"/>
      <c r="T169" s="37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</row>
  </sheetData>
  <sheetProtection algorithmName="SHA-512" hashValue="CipbKc2tAwIhHAGEnG2k29OKp9N3gRKJBZFd3CPB7uVlRMvbWQr8z/I9l1bBLi1r7mPa8CeZiOKuh+5e5NETXQ==" saltValue="trX5AVV4nDXOhCBDS0kBKr7OC8OcbohSOIsyHw9+DM7Tz3wRBiHVCzWIvzHbsR0FeLPrVXpsxw1s1Ra8qfCnQA==" spinCount="100000" sheet="1" objects="1" scenarios="1" formatColumns="0" formatRows="0" autoFilter="0"/>
  <autoFilter ref="C90:K168" xr:uid="{00000000-0009-0000-0000-000009000000}"/>
  <mergeCells count="12">
    <mergeCell ref="E83:H83"/>
    <mergeCell ref="L2:V2"/>
    <mergeCell ref="E50:H50"/>
    <mergeCell ref="E52:H52"/>
    <mergeCell ref="E54:H54"/>
    <mergeCell ref="E79:H79"/>
    <mergeCell ref="E81:H8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2:BM255"/>
  <sheetViews>
    <sheetView showGridLines="0" topLeftCell="A143" workbookViewId="0"/>
  </sheetViews>
  <sheetFormatPr defaultRowHeight="10"/>
  <cols>
    <col min="1" max="1" width="8.33203125" style="1" customWidth="1"/>
    <col min="2" max="2" width="1.1093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365"/>
      <c r="M2" s="365"/>
      <c r="N2" s="365"/>
      <c r="O2" s="365"/>
      <c r="P2" s="365"/>
      <c r="Q2" s="365"/>
      <c r="R2" s="365"/>
      <c r="S2" s="365"/>
      <c r="T2" s="365"/>
      <c r="U2" s="365"/>
      <c r="V2" s="365"/>
      <c r="AT2" s="20" t="s">
        <v>119</v>
      </c>
    </row>
    <row r="3" spans="1:46" s="1" customFormat="1" ht="7" customHeight="1">
      <c r="B3" s="111"/>
      <c r="C3" s="112"/>
      <c r="D3" s="112"/>
      <c r="E3" s="112"/>
      <c r="F3" s="112"/>
      <c r="G3" s="112"/>
      <c r="H3" s="112"/>
      <c r="I3" s="112"/>
      <c r="J3" s="112"/>
      <c r="K3" s="112"/>
      <c r="L3" s="23"/>
      <c r="AT3" s="20" t="s">
        <v>81</v>
      </c>
    </row>
    <row r="4" spans="1:46" s="1" customFormat="1" ht="25" customHeight="1">
      <c r="B4" s="23"/>
      <c r="D4" s="113" t="s">
        <v>120</v>
      </c>
      <c r="L4" s="23"/>
      <c r="M4" s="114" t="s">
        <v>10</v>
      </c>
      <c r="AT4" s="20" t="s">
        <v>4</v>
      </c>
    </row>
    <row r="5" spans="1:46" s="1" customFormat="1" ht="7" customHeight="1">
      <c r="B5" s="23"/>
      <c r="L5" s="23"/>
    </row>
    <row r="6" spans="1:46" s="1" customFormat="1" ht="12" customHeight="1">
      <c r="B6" s="23"/>
      <c r="D6" s="115" t="s">
        <v>16</v>
      </c>
      <c r="L6" s="23"/>
    </row>
    <row r="7" spans="1:46" s="1" customFormat="1" ht="16.5" customHeight="1">
      <c r="B7" s="23"/>
      <c r="E7" s="397" t="str">
        <f>'Rekapitulace stavby'!K6</f>
        <v>Oprava mostních objektů na trati Krnov - Opava</v>
      </c>
      <c r="F7" s="398"/>
      <c r="G7" s="398"/>
      <c r="H7" s="398"/>
      <c r="L7" s="23"/>
    </row>
    <row r="8" spans="1:46" s="2" customFormat="1" ht="12" customHeight="1">
      <c r="A8" s="37"/>
      <c r="B8" s="42"/>
      <c r="C8" s="37"/>
      <c r="D8" s="115" t="s">
        <v>121</v>
      </c>
      <c r="E8" s="37"/>
      <c r="F8" s="37"/>
      <c r="G8" s="37"/>
      <c r="H8" s="37"/>
      <c r="I8" s="37"/>
      <c r="J8" s="37"/>
      <c r="K8" s="37"/>
      <c r="L8" s="116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pans="1:46" s="2" customFormat="1" ht="16.5" customHeight="1">
      <c r="A9" s="37"/>
      <c r="B9" s="42"/>
      <c r="C9" s="37"/>
      <c r="D9" s="37"/>
      <c r="E9" s="400" t="s">
        <v>2408</v>
      </c>
      <c r="F9" s="399"/>
      <c r="G9" s="399"/>
      <c r="H9" s="399"/>
      <c r="I9" s="37"/>
      <c r="J9" s="37"/>
      <c r="K9" s="37"/>
      <c r="L9" s="116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pans="1:46" s="2" customFormat="1">
      <c r="A10" s="37"/>
      <c r="B10" s="42"/>
      <c r="C10" s="37"/>
      <c r="D10" s="37"/>
      <c r="E10" s="37"/>
      <c r="F10" s="37"/>
      <c r="G10" s="37"/>
      <c r="H10" s="37"/>
      <c r="I10" s="37"/>
      <c r="J10" s="37"/>
      <c r="K10" s="37"/>
      <c r="L10" s="116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46" s="2" customFormat="1" ht="12" customHeight="1">
      <c r="A11" s="37"/>
      <c r="B11" s="42"/>
      <c r="C11" s="37"/>
      <c r="D11" s="115" t="s">
        <v>18</v>
      </c>
      <c r="E11" s="37"/>
      <c r="F11" s="106" t="s">
        <v>19</v>
      </c>
      <c r="G11" s="37"/>
      <c r="H11" s="37"/>
      <c r="I11" s="115" t="s">
        <v>20</v>
      </c>
      <c r="J11" s="106" t="s">
        <v>19</v>
      </c>
      <c r="K11" s="37"/>
      <c r="L11" s="116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pans="1:46" s="2" customFormat="1" ht="12" customHeight="1">
      <c r="A12" s="37"/>
      <c r="B12" s="42"/>
      <c r="C12" s="37"/>
      <c r="D12" s="115" t="s">
        <v>21</v>
      </c>
      <c r="E12" s="37"/>
      <c r="F12" s="106" t="s">
        <v>22</v>
      </c>
      <c r="G12" s="37"/>
      <c r="H12" s="37"/>
      <c r="I12" s="115" t="s">
        <v>23</v>
      </c>
      <c r="J12" s="117">
        <f>'Rekapitulace stavby'!AN8</f>
        <v>0</v>
      </c>
      <c r="K12" s="37"/>
      <c r="L12" s="116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pans="1:46" s="2" customFormat="1" ht="10.9" customHeight="1">
      <c r="A13" s="37"/>
      <c r="B13" s="42"/>
      <c r="C13" s="37"/>
      <c r="D13" s="37"/>
      <c r="E13" s="37"/>
      <c r="F13" s="37"/>
      <c r="G13" s="37"/>
      <c r="H13" s="37"/>
      <c r="I13" s="37"/>
      <c r="J13" s="37"/>
      <c r="K13" s="37"/>
      <c r="L13" s="116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pans="1:46" s="2" customFormat="1" ht="12" customHeight="1">
      <c r="A14" s="37"/>
      <c r="B14" s="42"/>
      <c r="C14" s="37"/>
      <c r="D14" s="115" t="s">
        <v>24</v>
      </c>
      <c r="E14" s="37"/>
      <c r="F14" s="37"/>
      <c r="G14" s="37"/>
      <c r="H14" s="37"/>
      <c r="I14" s="115" t="s">
        <v>25</v>
      </c>
      <c r="J14" s="106" t="s">
        <v>26</v>
      </c>
      <c r="K14" s="37"/>
      <c r="L14" s="116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pans="1:46" s="2" customFormat="1" ht="18" customHeight="1">
      <c r="A15" s="37"/>
      <c r="B15" s="42"/>
      <c r="C15" s="37"/>
      <c r="D15" s="37"/>
      <c r="E15" s="106" t="s">
        <v>125</v>
      </c>
      <c r="F15" s="37"/>
      <c r="G15" s="37"/>
      <c r="H15" s="37"/>
      <c r="I15" s="115" t="s">
        <v>28</v>
      </c>
      <c r="J15" s="106" t="s">
        <v>19</v>
      </c>
      <c r="K15" s="37"/>
      <c r="L15" s="116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pans="1:46" s="2" customFormat="1" ht="7" customHeight="1">
      <c r="A16" s="37"/>
      <c r="B16" s="42"/>
      <c r="C16" s="37"/>
      <c r="D16" s="37"/>
      <c r="E16" s="37"/>
      <c r="F16" s="37"/>
      <c r="G16" s="37"/>
      <c r="H16" s="37"/>
      <c r="I16" s="37"/>
      <c r="J16" s="37"/>
      <c r="K16" s="37"/>
      <c r="L16" s="116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pans="1:31" s="2" customFormat="1" ht="12" customHeight="1">
      <c r="A17" s="37"/>
      <c r="B17" s="42"/>
      <c r="C17" s="37"/>
      <c r="D17" s="115" t="s">
        <v>30</v>
      </c>
      <c r="E17" s="37"/>
      <c r="F17" s="37"/>
      <c r="G17" s="37"/>
      <c r="H17" s="37"/>
      <c r="I17" s="115" t="s">
        <v>25</v>
      </c>
      <c r="J17" s="33" t="str">
        <f>'Rekapitulace stavby'!AN13</f>
        <v>Vyplň údaj</v>
      </c>
      <c r="K17" s="37"/>
      <c r="L17" s="116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pans="1:31" s="2" customFormat="1" ht="18" customHeight="1">
      <c r="A18" s="37"/>
      <c r="B18" s="42"/>
      <c r="C18" s="37"/>
      <c r="D18" s="37"/>
      <c r="E18" s="401" t="str">
        <f>'Rekapitulace stavby'!E14</f>
        <v>Vyplň údaj</v>
      </c>
      <c r="F18" s="402"/>
      <c r="G18" s="402"/>
      <c r="H18" s="402"/>
      <c r="I18" s="115" t="s">
        <v>28</v>
      </c>
      <c r="J18" s="33" t="str">
        <f>'Rekapitulace stavby'!AN14</f>
        <v>Vyplň údaj</v>
      </c>
      <c r="K18" s="37"/>
      <c r="L18" s="116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pans="1:31" s="2" customFormat="1" ht="7" customHeight="1">
      <c r="A19" s="37"/>
      <c r="B19" s="42"/>
      <c r="C19" s="37"/>
      <c r="D19" s="37"/>
      <c r="E19" s="37"/>
      <c r="F19" s="37"/>
      <c r="G19" s="37"/>
      <c r="H19" s="37"/>
      <c r="I19" s="37"/>
      <c r="J19" s="37"/>
      <c r="K19" s="37"/>
      <c r="L19" s="116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pans="1:31" s="2" customFormat="1" ht="12" customHeight="1">
      <c r="A20" s="37"/>
      <c r="B20" s="42"/>
      <c r="C20" s="37"/>
      <c r="D20" s="115" t="s">
        <v>32</v>
      </c>
      <c r="E20" s="37"/>
      <c r="F20" s="37"/>
      <c r="G20" s="37"/>
      <c r="H20" s="37"/>
      <c r="I20" s="115" t="s">
        <v>25</v>
      </c>
      <c r="J20" s="106" t="str">
        <f>IF('Rekapitulace stavby'!AN16="","",'Rekapitulace stavby'!AN16)</f>
        <v/>
      </c>
      <c r="K20" s="37"/>
      <c r="L20" s="116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pans="1:31" s="2" customFormat="1" ht="18" customHeight="1">
      <c r="A21" s="37"/>
      <c r="B21" s="42"/>
      <c r="C21" s="37"/>
      <c r="D21" s="37"/>
      <c r="E21" s="106" t="str">
        <f>IF('Rekapitulace stavby'!E17="","",'Rekapitulace stavby'!E17)</f>
        <v xml:space="preserve"> </v>
      </c>
      <c r="F21" s="37"/>
      <c r="G21" s="37"/>
      <c r="H21" s="37"/>
      <c r="I21" s="115" t="s">
        <v>28</v>
      </c>
      <c r="J21" s="106" t="str">
        <f>IF('Rekapitulace stavby'!AN17="","",'Rekapitulace stavby'!AN17)</f>
        <v/>
      </c>
      <c r="K21" s="37"/>
      <c r="L21" s="116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pans="1:31" s="2" customFormat="1" ht="7" customHeight="1">
      <c r="A22" s="37"/>
      <c r="B22" s="42"/>
      <c r="C22" s="37"/>
      <c r="D22" s="37"/>
      <c r="E22" s="37"/>
      <c r="F22" s="37"/>
      <c r="G22" s="37"/>
      <c r="H22" s="37"/>
      <c r="I22" s="37"/>
      <c r="J22" s="37"/>
      <c r="K22" s="37"/>
      <c r="L22" s="116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pans="1:31" s="2" customFormat="1" ht="12" customHeight="1">
      <c r="A23" s="37"/>
      <c r="B23" s="42"/>
      <c r="C23" s="37"/>
      <c r="D23" s="115" t="s">
        <v>35</v>
      </c>
      <c r="E23" s="37"/>
      <c r="F23" s="37"/>
      <c r="G23" s="37"/>
      <c r="H23" s="37"/>
      <c r="I23" s="115" t="s">
        <v>25</v>
      </c>
      <c r="J23" s="106" t="str">
        <f>IF('Rekapitulace stavby'!AN19="","",'Rekapitulace stavby'!AN19)</f>
        <v/>
      </c>
      <c r="K23" s="37"/>
      <c r="L23" s="116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pans="1:31" s="2" customFormat="1" ht="18" customHeight="1">
      <c r="A24" s="37"/>
      <c r="B24" s="42"/>
      <c r="C24" s="37"/>
      <c r="D24" s="37"/>
      <c r="E24" s="106" t="str">
        <f>IF('Rekapitulace stavby'!E20="","",'Rekapitulace stavby'!E20)</f>
        <v xml:space="preserve"> </v>
      </c>
      <c r="F24" s="37"/>
      <c r="G24" s="37"/>
      <c r="H24" s="37"/>
      <c r="I24" s="115" t="s">
        <v>28</v>
      </c>
      <c r="J24" s="106" t="str">
        <f>IF('Rekapitulace stavby'!AN20="","",'Rekapitulace stavby'!AN20)</f>
        <v/>
      </c>
      <c r="K24" s="37"/>
      <c r="L24" s="116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pans="1:31" s="2" customFormat="1" ht="7" customHeight="1">
      <c r="A25" s="37"/>
      <c r="B25" s="42"/>
      <c r="C25" s="37"/>
      <c r="D25" s="37"/>
      <c r="E25" s="37"/>
      <c r="F25" s="37"/>
      <c r="G25" s="37"/>
      <c r="H25" s="37"/>
      <c r="I25" s="37"/>
      <c r="J25" s="37"/>
      <c r="K25" s="37"/>
      <c r="L25" s="116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pans="1:31" s="2" customFormat="1" ht="12" customHeight="1">
      <c r="A26" s="37"/>
      <c r="B26" s="42"/>
      <c r="C26" s="37"/>
      <c r="D26" s="115" t="s">
        <v>36</v>
      </c>
      <c r="E26" s="37"/>
      <c r="F26" s="37"/>
      <c r="G26" s="37"/>
      <c r="H26" s="37"/>
      <c r="I26" s="37"/>
      <c r="J26" s="37"/>
      <c r="K26" s="37"/>
      <c r="L26" s="116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pans="1:31" s="8" customFormat="1" ht="16.5" customHeight="1">
      <c r="A27" s="118"/>
      <c r="B27" s="119"/>
      <c r="C27" s="118"/>
      <c r="D27" s="118"/>
      <c r="E27" s="403" t="s">
        <v>19</v>
      </c>
      <c r="F27" s="403"/>
      <c r="G27" s="403"/>
      <c r="H27" s="403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7" customHeight="1">
      <c r="A28" s="37"/>
      <c r="B28" s="42"/>
      <c r="C28" s="37"/>
      <c r="D28" s="37"/>
      <c r="E28" s="37"/>
      <c r="F28" s="37"/>
      <c r="G28" s="37"/>
      <c r="H28" s="37"/>
      <c r="I28" s="37"/>
      <c r="J28" s="37"/>
      <c r="K28" s="37"/>
      <c r="L28" s="116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pans="1:31" s="2" customFormat="1" ht="7" customHeight="1">
      <c r="A29" s="37"/>
      <c r="B29" s="42"/>
      <c r="C29" s="37"/>
      <c r="D29" s="121"/>
      <c r="E29" s="121"/>
      <c r="F29" s="121"/>
      <c r="G29" s="121"/>
      <c r="H29" s="121"/>
      <c r="I29" s="121"/>
      <c r="J29" s="121"/>
      <c r="K29" s="121"/>
      <c r="L29" s="116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pans="1:31" s="2" customFormat="1" ht="25.4" customHeight="1">
      <c r="A30" s="37"/>
      <c r="B30" s="42"/>
      <c r="C30" s="37"/>
      <c r="D30" s="122" t="s">
        <v>38</v>
      </c>
      <c r="E30" s="37"/>
      <c r="F30" s="37"/>
      <c r="G30" s="37"/>
      <c r="H30" s="37"/>
      <c r="I30" s="37"/>
      <c r="J30" s="123">
        <f>ROUND(J85, 2)</f>
        <v>0</v>
      </c>
      <c r="K30" s="37"/>
      <c r="L30" s="116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31" s="2" customFormat="1" ht="7" customHeight="1">
      <c r="A31" s="37"/>
      <c r="B31" s="42"/>
      <c r="C31" s="37"/>
      <c r="D31" s="121"/>
      <c r="E31" s="121"/>
      <c r="F31" s="121"/>
      <c r="G31" s="121"/>
      <c r="H31" s="121"/>
      <c r="I31" s="121"/>
      <c r="J31" s="121"/>
      <c r="K31" s="121"/>
      <c r="L31" s="116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pans="1:31" s="2" customFormat="1" ht="14.5" customHeight="1">
      <c r="A32" s="37"/>
      <c r="B32" s="42"/>
      <c r="C32" s="37"/>
      <c r="D32" s="37"/>
      <c r="E32" s="37"/>
      <c r="F32" s="124" t="s">
        <v>40</v>
      </c>
      <c r="G32" s="37"/>
      <c r="H32" s="37"/>
      <c r="I32" s="124" t="s">
        <v>39</v>
      </c>
      <c r="J32" s="124" t="s">
        <v>41</v>
      </c>
      <c r="K32" s="37"/>
      <c r="L32" s="116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pans="1:31" s="2" customFormat="1" ht="14.5" customHeight="1">
      <c r="A33" s="37"/>
      <c r="B33" s="42"/>
      <c r="C33" s="37"/>
      <c r="D33" s="125" t="s">
        <v>42</v>
      </c>
      <c r="E33" s="115" t="s">
        <v>43</v>
      </c>
      <c r="F33" s="126">
        <f>ROUND((SUM(BE85:BE254)),  2)</f>
        <v>0</v>
      </c>
      <c r="G33" s="37"/>
      <c r="H33" s="37"/>
      <c r="I33" s="127">
        <v>0.21</v>
      </c>
      <c r="J33" s="126">
        <f>ROUND(((SUM(BE85:BE254))*I33),  2)</f>
        <v>0</v>
      </c>
      <c r="K33" s="37"/>
      <c r="L33" s="116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pans="1:31" s="2" customFormat="1" ht="14.5" customHeight="1">
      <c r="A34" s="37"/>
      <c r="B34" s="42"/>
      <c r="C34" s="37"/>
      <c r="D34" s="37"/>
      <c r="E34" s="115" t="s">
        <v>44</v>
      </c>
      <c r="F34" s="126">
        <f>ROUND((SUM(BF85:BF254)),  2)</f>
        <v>0</v>
      </c>
      <c r="G34" s="37"/>
      <c r="H34" s="37"/>
      <c r="I34" s="127">
        <v>0.12</v>
      </c>
      <c r="J34" s="126">
        <f>ROUND(((SUM(BF85:BF254))*I34),  2)</f>
        <v>0</v>
      </c>
      <c r="K34" s="37"/>
      <c r="L34" s="116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1:31" s="2" customFormat="1" ht="14.5" hidden="1" customHeight="1">
      <c r="A35" s="37"/>
      <c r="B35" s="42"/>
      <c r="C35" s="37"/>
      <c r="D35" s="37"/>
      <c r="E35" s="115" t="s">
        <v>45</v>
      </c>
      <c r="F35" s="126">
        <f>ROUND((SUM(BG85:BG254)),  2)</f>
        <v>0</v>
      </c>
      <c r="G35" s="37"/>
      <c r="H35" s="37"/>
      <c r="I35" s="127">
        <v>0.21</v>
      </c>
      <c r="J35" s="126">
        <f>0</f>
        <v>0</v>
      </c>
      <c r="K35" s="37"/>
      <c r="L35" s="116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1:31" s="2" customFormat="1" ht="14.5" hidden="1" customHeight="1">
      <c r="A36" s="37"/>
      <c r="B36" s="42"/>
      <c r="C36" s="37"/>
      <c r="D36" s="37"/>
      <c r="E36" s="115" t="s">
        <v>46</v>
      </c>
      <c r="F36" s="126">
        <f>ROUND((SUM(BH85:BH254)),  2)</f>
        <v>0</v>
      </c>
      <c r="G36" s="37"/>
      <c r="H36" s="37"/>
      <c r="I36" s="127">
        <v>0.12</v>
      </c>
      <c r="J36" s="126">
        <f>0</f>
        <v>0</v>
      </c>
      <c r="K36" s="37"/>
      <c r="L36" s="116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pans="1:31" s="2" customFormat="1" ht="14.5" hidden="1" customHeight="1">
      <c r="A37" s="37"/>
      <c r="B37" s="42"/>
      <c r="C37" s="37"/>
      <c r="D37" s="37"/>
      <c r="E37" s="115" t="s">
        <v>47</v>
      </c>
      <c r="F37" s="126">
        <f>ROUND((SUM(BI85:BI254)),  2)</f>
        <v>0</v>
      </c>
      <c r="G37" s="37"/>
      <c r="H37" s="37"/>
      <c r="I37" s="127">
        <v>0</v>
      </c>
      <c r="J37" s="126">
        <f>0</f>
        <v>0</v>
      </c>
      <c r="K37" s="37"/>
      <c r="L37" s="116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1:31" s="2" customFormat="1" ht="7" customHeight="1">
      <c r="A38" s="37"/>
      <c r="B38" s="42"/>
      <c r="C38" s="37"/>
      <c r="D38" s="37"/>
      <c r="E38" s="37"/>
      <c r="F38" s="37"/>
      <c r="G38" s="37"/>
      <c r="H38" s="37"/>
      <c r="I38" s="37"/>
      <c r="J38" s="37"/>
      <c r="K38" s="37"/>
      <c r="L38" s="116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1:31" s="2" customFormat="1" ht="25.4" customHeight="1">
      <c r="A39" s="37"/>
      <c r="B39" s="42"/>
      <c r="C39" s="128"/>
      <c r="D39" s="129" t="s">
        <v>48</v>
      </c>
      <c r="E39" s="130"/>
      <c r="F39" s="130"/>
      <c r="G39" s="131" t="s">
        <v>49</v>
      </c>
      <c r="H39" s="132" t="s">
        <v>50</v>
      </c>
      <c r="I39" s="130"/>
      <c r="J39" s="133">
        <f>SUM(J30:J37)</f>
        <v>0</v>
      </c>
      <c r="K39" s="134"/>
      <c r="L39" s="116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1:31" s="2" customFormat="1" ht="14.5" customHeight="1">
      <c r="A40" s="37"/>
      <c r="B40" s="135"/>
      <c r="C40" s="136"/>
      <c r="D40" s="136"/>
      <c r="E40" s="136"/>
      <c r="F40" s="136"/>
      <c r="G40" s="136"/>
      <c r="H40" s="136"/>
      <c r="I40" s="136"/>
      <c r="J40" s="136"/>
      <c r="K40" s="136"/>
      <c r="L40" s="116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pans="1:31" s="2" customFormat="1" ht="7" customHeight="1">
      <c r="A44" s="37"/>
      <c r="B44" s="137"/>
      <c r="C44" s="138"/>
      <c r="D44" s="138"/>
      <c r="E44" s="138"/>
      <c r="F44" s="138"/>
      <c r="G44" s="138"/>
      <c r="H44" s="138"/>
      <c r="I44" s="138"/>
      <c r="J44" s="138"/>
      <c r="K44" s="138"/>
      <c r="L44" s="116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pans="1:31" s="2" customFormat="1" ht="25" customHeight="1">
      <c r="A45" s="37"/>
      <c r="B45" s="38"/>
      <c r="C45" s="26" t="s">
        <v>126</v>
      </c>
      <c r="D45" s="39"/>
      <c r="E45" s="39"/>
      <c r="F45" s="39"/>
      <c r="G45" s="39"/>
      <c r="H45" s="39"/>
      <c r="I45" s="39"/>
      <c r="J45" s="39"/>
      <c r="K45" s="39"/>
      <c r="L45" s="116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pans="1:31" s="2" customFormat="1" ht="7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16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1:31" s="2" customFormat="1" ht="12" customHeight="1">
      <c r="A47" s="37"/>
      <c r="B47" s="38"/>
      <c r="C47" s="32" t="s">
        <v>16</v>
      </c>
      <c r="D47" s="39"/>
      <c r="E47" s="39"/>
      <c r="F47" s="39"/>
      <c r="G47" s="39"/>
      <c r="H47" s="39"/>
      <c r="I47" s="39"/>
      <c r="J47" s="39"/>
      <c r="K47" s="39"/>
      <c r="L47" s="116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pans="1:31" s="2" customFormat="1" ht="16.5" customHeight="1">
      <c r="A48" s="37"/>
      <c r="B48" s="38"/>
      <c r="C48" s="39"/>
      <c r="D48" s="39"/>
      <c r="E48" s="395" t="str">
        <f>E7</f>
        <v>Oprava mostních objektů na trati Krnov - Opava</v>
      </c>
      <c r="F48" s="396"/>
      <c r="G48" s="396"/>
      <c r="H48" s="396"/>
      <c r="I48" s="39"/>
      <c r="J48" s="39"/>
      <c r="K48" s="39"/>
      <c r="L48" s="116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pans="1:47" s="2" customFormat="1" ht="12" customHeight="1">
      <c r="A49" s="37"/>
      <c r="B49" s="38"/>
      <c r="C49" s="32" t="s">
        <v>121</v>
      </c>
      <c r="D49" s="39"/>
      <c r="E49" s="39"/>
      <c r="F49" s="39"/>
      <c r="G49" s="39"/>
      <c r="H49" s="39"/>
      <c r="I49" s="39"/>
      <c r="J49" s="39"/>
      <c r="K49" s="39"/>
      <c r="L49" s="116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pans="1:47" s="2" customFormat="1" ht="16.5" customHeight="1">
      <c r="A50" s="37"/>
      <c r="B50" s="38"/>
      <c r="C50" s="39"/>
      <c r="D50" s="39"/>
      <c r="E50" s="391" t="str">
        <f>E9</f>
        <v>VRN - Vedlejší rozpočtové náklady</v>
      </c>
      <c r="F50" s="394"/>
      <c r="G50" s="394"/>
      <c r="H50" s="394"/>
      <c r="I50" s="39"/>
      <c r="J50" s="39"/>
      <c r="K50" s="39"/>
      <c r="L50" s="116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pans="1:47" s="2" customFormat="1" ht="7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16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pans="1:47" s="2" customFormat="1" ht="12" customHeight="1">
      <c r="A52" s="37"/>
      <c r="B52" s="38"/>
      <c r="C52" s="32" t="s">
        <v>21</v>
      </c>
      <c r="D52" s="39"/>
      <c r="E52" s="39"/>
      <c r="F52" s="30" t="str">
        <f>F12</f>
        <v>OŘ Ostrava</v>
      </c>
      <c r="G52" s="39"/>
      <c r="H52" s="39"/>
      <c r="I52" s="32" t="s">
        <v>23</v>
      </c>
      <c r="J52" s="62">
        <f>IF(J12="","",J12)</f>
        <v>0</v>
      </c>
      <c r="K52" s="39"/>
      <c r="L52" s="116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pans="1:47" s="2" customFormat="1" ht="7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16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pans="1:47" s="2" customFormat="1" ht="15.25" customHeight="1">
      <c r="A54" s="37"/>
      <c r="B54" s="38"/>
      <c r="C54" s="32" t="s">
        <v>24</v>
      </c>
      <c r="D54" s="39"/>
      <c r="E54" s="39"/>
      <c r="F54" s="30" t="str">
        <f>E15</f>
        <v>Správa železnic</v>
      </c>
      <c r="G54" s="39"/>
      <c r="H54" s="39"/>
      <c r="I54" s="32" t="s">
        <v>32</v>
      </c>
      <c r="J54" s="35" t="str">
        <f>E21</f>
        <v xml:space="preserve"> </v>
      </c>
      <c r="K54" s="39"/>
      <c r="L54" s="116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pans="1:47" s="2" customFormat="1" ht="15.25" customHeight="1">
      <c r="A55" s="37"/>
      <c r="B55" s="38"/>
      <c r="C55" s="32" t="s">
        <v>30</v>
      </c>
      <c r="D55" s="39"/>
      <c r="E55" s="39"/>
      <c r="F55" s="30" t="str">
        <f>IF(E18="","",E18)</f>
        <v>Vyplň údaj</v>
      </c>
      <c r="G55" s="39"/>
      <c r="H55" s="39"/>
      <c r="I55" s="32" t="s">
        <v>35</v>
      </c>
      <c r="J55" s="35" t="str">
        <f>E24</f>
        <v xml:space="preserve"> </v>
      </c>
      <c r="K55" s="39"/>
      <c r="L55" s="116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pans="1:47" s="2" customFormat="1" ht="10.4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16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47" s="2" customFormat="1" ht="29.25" customHeight="1">
      <c r="A57" s="37"/>
      <c r="B57" s="38"/>
      <c r="C57" s="139" t="s">
        <v>127</v>
      </c>
      <c r="D57" s="140"/>
      <c r="E57" s="140"/>
      <c r="F57" s="140"/>
      <c r="G57" s="140"/>
      <c r="H57" s="140"/>
      <c r="I57" s="140"/>
      <c r="J57" s="141" t="s">
        <v>128</v>
      </c>
      <c r="K57" s="140"/>
      <c r="L57" s="116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47" s="2" customFormat="1" ht="10.4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16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47" s="2" customFormat="1" ht="22.9" customHeight="1">
      <c r="A59" s="37"/>
      <c r="B59" s="38"/>
      <c r="C59" s="142" t="s">
        <v>70</v>
      </c>
      <c r="D59" s="39"/>
      <c r="E59" s="39"/>
      <c r="F59" s="39"/>
      <c r="G59" s="39"/>
      <c r="H59" s="39"/>
      <c r="I59" s="39"/>
      <c r="J59" s="80">
        <f>J85</f>
        <v>0</v>
      </c>
      <c r="K59" s="39"/>
      <c r="L59" s="116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20" t="s">
        <v>129</v>
      </c>
    </row>
    <row r="60" spans="1:47" s="9" customFormat="1" ht="25" customHeight="1">
      <c r="B60" s="143"/>
      <c r="C60" s="144"/>
      <c r="D60" s="145" t="s">
        <v>2408</v>
      </c>
      <c r="E60" s="146"/>
      <c r="F60" s="146"/>
      <c r="G60" s="146"/>
      <c r="H60" s="146"/>
      <c r="I60" s="146"/>
      <c r="J60" s="147">
        <f>J86</f>
        <v>0</v>
      </c>
      <c r="K60" s="144"/>
      <c r="L60" s="148"/>
    </row>
    <row r="61" spans="1:47" s="10" customFormat="1" ht="19.899999999999999" customHeight="1">
      <c r="B61" s="149"/>
      <c r="C61" s="100"/>
      <c r="D61" s="150" t="s">
        <v>2409</v>
      </c>
      <c r="E61" s="151"/>
      <c r="F61" s="151"/>
      <c r="G61" s="151"/>
      <c r="H61" s="151"/>
      <c r="I61" s="151"/>
      <c r="J61" s="152">
        <f>J94</f>
        <v>0</v>
      </c>
      <c r="K61" s="100"/>
      <c r="L61" s="153"/>
    </row>
    <row r="62" spans="1:47" s="10" customFormat="1" ht="19.899999999999999" customHeight="1">
      <c r="B62" s="149"/>
      <c r="C62" s="100"/>
      <c r="D62" s="150" t="s">
        <v>2410</v>
      </c>
      <c r="E62" s="151"/>
      <c r="F62" s="151"/>
      <c r="G62" s="151"/>
      <c r="H62" s="151"/>
      <c r="I62" s="151"/>
      <c r="J62" s="152">
        <f>J135</f>
        <v>0</v>
      </c>
      <c r="K62" s="100"/>
      <c r="L62" s="153"/>
    </row>
    <row r="63" spans="1:47" s="10" customFormat="1" ht="19.899999999999999" customHeight="1">
      <c r="B63" s="149"/>
      <c r="C63" s="100"/>
      <c r="D63" s="150" t="s">
        <v>2411</v>
      </c>
      <c r="E63" s="151"/>
      <c r="F63" s="151"/>
      <c r="G63" s="151"/>
      <c r="H63" s="151"/>
      <c r="I63" s="151"/>
      <c r="J63" s="152">
        <f>J159</f>
        <v>0</v>
      </c>
      <c r="K63" s="100"/>
      <c r="L63" s="153"/>
    </row>
    <row r="64" spans="1:47" s="10" customFormat="1" ht="19.899999999999999" customHeight="1">
      <c r="B64" s="149"/>
      <c r="C64" s="100"/>
      <c r="D64" s="150" t="s">
        <v>2412</v>
      </c>
      <c r="E64" s="151"/>
      <c r="F64" s="151"/>
      <c r="G64" s="151"/>
      <c r="H64" s="151"/>
      <c r="I64" s="151"/>
      <c r="J64" s="152">
        <f>J170</f>
        <v>0</v>
      </c>
      <c r="K64" s="100"/>
      <c r="L64" s="153"/>
    </row>
    <row r="65" spans="1:31" s="10" customFormat="1" ht="19.899999999999999" customHeight="1">
      <c r="B65" s="149"/>
      <c r="C65" s="100"/>
      <c r="D65" s="150" t="s">
        <v>2413</v>
      </c>
      <c r="E65" s="151"/>
      <c r="F65" s="151"/>
      <c r="G65" s="151"/>
      <c r="H65" s="151"/>
      <c r="I65" s="151"/>
      <c r="J65" s="152">
        <f>J245</f>
        <v>0</v>
      </c>
      <c r="K65" s="100"/>
      <c r="L65" s="153"/>
    </row>
    <row r="66" spans="1:31" s="2" customFormat="1" ht="21.75" customHeight="1">
      <c r="A66" s="37"/>
      <c r="B66" s="38"/>
      <c r="C66" s="39"/>
      <c r="D66" s="39"/>
      <c r="E66" s="39"/>
      <c r="F66" s="39"/>
      <c r="G66" s="39"/>
      <c r="H66" s="39"/>
      <c r="I66" s="39"/>
      <c r="J66" s="39"/>
      <c r="K66" s="39"/>
      <c r="L66" s="116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pans="1:31" s="2" customFormat="1" ht="7" customHeight="1">
      <c r="A67" s="37"/>
      <c r="B67" s="50"/>
      <c r="C67" s="51"/>
      <c r="D67" s="51"/>
      <c r="E67" s="51"/>
      <c r="F67" s="51"/>
      <c r="G67" s="51"/>
      <c r="H67" s="51"/>
      <c r="I67" s="51"/>
      <c r="J67" s="51"/>
      <c r="K67" s="51"/>
      <c r="L67" s="116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71" spans="1:31" s="2" customFormat="1" ht="7" customHeight="1">
      <c r="A71" s="37"/>
      <c r="B71" s="52"/>
      <c r="C71" s="53"/>
      <c r="D71" s="53"/>
      <c r="E71" s="53"/>
      <c r="F71" s="53"/>
      <c r="G71" s="53"/>
      <c r="H71" s="53"/>
      <c r="I71" s="53"/>
      <c r="J71" s="53"/>
      <c r="K71" s="53"/>
      <c r="L71" s="116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pans="1:31" s="2" customFormat="1" ht="25" customHeight="1">
      <c r="A72" s="37"/>
      <c r="B72" s="38"/>
      <c r="C72" s="26" t="s">
        <v>143</v>
      </c>
      <c r="D72" s="39"/>
      <c r="E72" s="39"/>
      <c r="F72" s="39"/>
      <c r="G72" s="39"/>
      <c r="H72" s="39"/>
      <c r="I72" s="39"/>
      <c r="J72" s="39"/>
      <c r="K72" s="39"/>
      <c r="L72" s="116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pans="1:31" s="2" customFormat="1" ht="7" customHeight="1">
      <c r="A73" s="37"/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116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pans="1:31" s="2" customFormat="1" ht="12" customHeight="1">
      <c r="A74" s="37"/>
      <c r="B74" s="38"/>
      <c r="C74" s="32" t="s">
        <v>16</v>
      </c>
      <c r="D74" s="39"/>
      <c r="E74" s="39"/>
      <c r="F74" s="39"/>
      <c r="G74" s="39"/>
      <c r="H74" s="39"/>
      <c r="I74" s="39"/>
      <c r="J74" s="39"/>
      <c r="K74" s="39"/>
      <c r="L74" s="116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pans="1:31" s="2" customFormat="1" ht="16.5" customHeight="1">
      <c r="A75" s="37"/>
      <c r="B75" s="38"/>
      <c r="C75" s="39"/>
      <c r="D75" s="39"/>
      <c r="E75" s="395" t="str">
        <f>E7</f>
        <v>Oprava mostních objektů na trati Krnov - Opava</v>
      </c>
      <c r="F75" s="396"/>
      <c r="G75" s="396"/>
      <c r="H75" s="396"/>
      <c r="I75" s="39"/>
      <c r="J75" s="39"/>
      <c r="K75" s="39"/>
      <c r="L75" s="116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pans="1:31" s="2" customFormat="1" ht="12" customHeight="1">
      <c r="A76" s="37"/>
      <c r="B76" s="38"/>
      <c r="C76" s="32" t="s">
        <v>121</v>
      </c>
      <c r="D76" s="39"/>
      <c r="E76" s="39"/>
      <c r="F76" s="39"/>
      <c r="G76" s="39"/>
      <c r="H76" s="39"/>
      <c r="I76" s="39"/>
      <c r="J76" s="39"/>
      <c r="K76" s="39"/>
      <c r="L76" s="116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pans="1:31" s="2" customFormat="1" ht="16.5" customHeight="1">
      <c r="A77" s="37"/>
      <c r="B77" s="38"/>
      <c r="C77" s="39"/>
      <c r="D77" s="39"/>
      <c r="E77" s="391" t="str">
        <f>E9</f>
        <v>VRN - Vedlejší rozpočtové náklady</v>
      </c>
      <c r="F77" s="394"/>
      <c r="G77" s="394"/>
      <c r="H77" s="394"/>
      <c r="I77" s="39"/>
      <c r="J77" s="39"/>
      <c r="K77" s="39"/>
      <c r="L77" s="116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pans="1:31" s="2" customFormat="1" ht="7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16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pans="1:31" s="2" customFormat="1" ht="12" customHeight="1">
      <c r="A79" s="37"/>
      <c r="B79" s="38"/>
      <c r="C79" s="32" t="s">
        <v>21</v>
      </c>
      <c r="D79" s="39"/>
      <c r="E79" s="39"/>
      <c r="F79" s="30" t="str">
        <f>F12</f>
        <v>OŘ Ostrava</v>
      </c>
      <c r="G79" s="39"/>
      <c r="H79" s="39"/>
      <c r="I79" s="32" t="s">
        <v>23</v>
      </c>
      <c r="J79" s="62">
        <f>IF(J12="","",J12)</f>
        <v>0</v>
      </c>
      <c r="K79" s="39"/>
      <c r="L79" s="116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pans="1:31" s="2" customFormat="1" ht="7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16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pans="1:65" s="2" customFormat="1" ht="15.25" customHeight="1">
      <c r="A81" s="37"/>
      <c r="B81" s="38"/>
      <c r="C81" s="32" t="s">
        <v>24</v>
      </c>
      <c r="D81" s="39"/>
      <c r="E81" s="39"/>
      <c r="F81" s="30" t="str">
        <f>E15</f>
        <v>Správa železnic</v>
      </c>
      <c r="G81" s="39"/>
      <c r="H81" s="39"/>
      <c r="I81" s="32" t="s">
        <v>32</v>
      </c>
      <c r="J81" s="35" t="str">
        <f>E21</f>
        <v xml:space="preserve"> </v>
      </c>
      <c r="K81" s="39"/>
      <c r="L81" s="116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pans="1:65" s="2" customFormat="1" ht="15.25" customHeight="1">
      <c r="A82" s="37"/>
      <c r="B82" s="38"/>
      <c r="C82" s="32" t="s">
        <v>30</v>
      </c>
      <c r="D82" s="39"/>
      <c r="E82" s="39"/>
      <c r="F82" s="30" t="str">
        <f>IF(E18="","",E18)</f>
        <v>Vyplň údaj</v>
      </c>
      <c r="G82" s="39"/>
      <c r="H82" s="39"/>
      <c r="I82" s="32" t="s">
        <v>35</v>
      </c>
      <c r="J82" s="35" t="str">
        <f>E24</f>
        <v xml:space="preserve"> </v>
      </c>
      <c r="K82" s="39"/>
      <c r="L82" s="116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pans="1:65" s="2" customFormat="1" ht="10.4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16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pans="1:65" s="11" customFormat="1" ht="29.25" customHeight="1">
      <c r="A84" s="154"/>
      <c r="B84" s="155"/>
      <c r="C84" s="156" t="s">
        <v>144</v>
      </c>
      <c r="D84" s="157" t="s">
        <v>57</v>
      </c>
      <c r="E84" s="157" t="s">
        <v>53</v>
      </c>
      <c r="F84" s="157" t="s">
        <v>54</v>
      </c>
      <c r="G84" s="157" t="s">
        <v>145</v>
      </c>
      <c r="H84" s="157" t="s">
        <v>146</v>
      </c>
      <c r="I84" s="157" t="s">
        <v>147</v>
      </c>
      <c r="J84" s="157" t="s">
        <v>128</v>
      </c>
      <c r="K84" s="158" t="s">
        <v>148</v>
      </c>
      <c r="L84" s="159"/>
      <c r="M84" s="71" t="s">
        <v>19</v>
      </c>
      <c r="N84" s="72" t="s">
        <v>42</v>
      </c>
      <c r="O84" s="72" t="s">
        <v>149</v>
      </c>
      <c r="P84" s="72" t="s">
        <v>150</v>
      </c>
      <c r="Q84" s="72" t="s">
        <v>151</v>
      </c>
      <c r="R84" s="72" t="s">
        <v>152</v>
      </c>
      <c r="S84" s="72" t="s">
        <v>153</v>
      </c>
      <c r="T84" s="73" t="s">
        <v>154</v>
      </c>
      <c r="U84" s="154"/>
      <c r="V84" s="154"/>
      <c r="W84" s="154"/>
      <c r="X84" s="154"/>
      <c r="Y84" s="154"/>
      <c r="Z84" s="154"/>
      <c r="AA84" s="154"/>
      <c r="AB84" s="154"/>
      <c r="AC84" s="154"/>
      <c r="AD84" s="154"/>
      <c r="AE84" s="154"/>
    </row>
    <row r="85" spans="1:65" s="2" customFormat="1" ht="22.9" customHeight="1">
      <c r="A85" s="37"/>
      <c r="B85" s="38"/>
      <c r="C85" s="78" t="s">
        <v>155</v>
      </c>
      <c r="D85" s="39"/>
      <c r="E85" s="39"/>
      <c r="F85" s="39"/>
      <c r="G85" s="39"/>
      <c r="H85" s="39"/>
      <c r="I85" s="39"/>
      <c r="J85" s="160">
        <f>BK85</f>
        <v>0</v>
      </c>
      <c r="K85" s="39"/>
      <c r="L85" s="42"/>
      <c r="M85" s="74"/>
      <c r="N85" s="161"/>
      <c r="O85" s="75"/>
      <c r="P85" s="162">
        <f>P86</f>
        <v>0</v>
      </c>
      <c r="Q85" s="75"/>
      <c r="R85" s="162">
        <f>R86</f>
        <v>0</v>
      </c>
      <c r="S85" s="75"/>
      <c r="T85" s="163">
        <f>T86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20" t="s">
        <v>71</v>
      </c>
      <c r="AU85" s="20" t="s">
        <v>129</v>
      </c>
      <c r="BK85" s="164">
        <f>BK86</f>
        <v>0</v>
      </c>
    </row>
    <row r="86" spans="1:65" s="12" customFormat="1" ht="25.9" customHeight="1">
      <c r="B86" s="165"/>
      <c r="C86" s="166"/>
      <c r="D86" s="167" t="s">
        <v>71</v>
      </c>
      <c r="E86" s="168" t="s">
        <v>117</v>
      </c>
      <c r="F86" s="168" t="s">
        <v>118</v>
      </c>
      <c r="G86" s="166"/>
      <c r="H86" s="166"/>
      <c r="I86" s="169"/>
      <c r="J86" s="170">
        <f>BK86</f>
        <v>0</v>
      </c>
      <c r="K86" s="166"/>
      <c r="L86" s="171"/>
      <c r="M86" s="172"/>
      <c r="N86" s="173"/>
      <c r="O86" s="173"/>
      <c r="P86" s="174">
        <f>P87+SUM(P88:P94)+P135+P159+P170+P245</f>
        <v>0</v>
      </c>
      <c r="Q86" s="173"/>
      <c r="R86" s="174">
        <f>R87+SUM(R88:R94)+R135+R159+R170+R245</f>
        <v>0</v>
      </c>
      <c r="S86" s="173"/>
      <c r="T86" s="175">
        <f>T87+SUM(T88:T94)+T135+T159+T170+T245</f>
        <v>0</v>
      </c>
      <c r="AR86" s="176" t="s">
        <v>195</v>
      </c>
      <c r="AT86" s="177" t="s">
        <v>71</v>
      </c>
      <c r="AU86" s="177" t="s">
        <v>72</v>
      </c>
      <c r="AY86" s="176" t="s">
        <v>158</v>
      </c>
      <c r="BK86" s="178">
        <f>BK87+SUM(BK88:BK94)+BK135+BK159+BK170+BK245</f>
        <v>0</v>
      </c>
    </row>
    <row r="87" spans="1:65" s="2" customFormat="1" ht="24.25" customHeight="1">
      <c r="A87" s="37"/>
      <c r="B87" s="38"/>
      <c r="C87" s="181" t="s">
        <v>79</v>
      </c>
      <c r="D87" s="181" t="s">
        <v>160</v>
      </c>
      <c r="E87" s="182" t="s">
        <v>2414</v>
      </c>
      <c r="F87" s="183" t="s">
        <v>2415</v>
      </c>
      <c r="G87" s="184" t="s">
        <v>191</v>
      </c>
      <c r="H87" s="185">
        <v>355</v>
      </c>
      <c r="I87" s="186"/>
      <c r="J87" s="187">
        <f>ROUND(I87*H87,2)</f>
        <v>0</v>
      </c>
      <c r="K87" s="183" t="s">
        <v>164</v>
      </c>
      <c r="L87" s="42"/>
      <c r="M87" s="188" t="s">
        <v>19</v>
      </c>
      <c r="N87" s="189" t="s">
        <v>43</v>
      </c>
      <c r="O87" s="67"/>
      <c r="P87" s="190">
        <f>O87*H87</f>
        <v>0</v>
      </c>
      <c r="Q87" s="190">
        <v>0</v>
      </c>
      <c r="R87" s="190">
        <f>Q87*H87</f>
        <v>0</v>
      </c>
      <c r="S87" s="190">
        <v>0</v>
      </c>
      <c r="T87" s="191">
        <f>S87*H87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192" t="s">
        <v>165</v>
      </c>
      <c r="AT87" s="192" t="s">
        <v>160</v>
      </c>
      <c r="AU87" s="192" t="s">
        <v>79</v>
      </c>
      <c r="AY87" s="20" t="s">
        <v>158</v>
      </c>
      <c r="BE87" s="193">
        <f>IF(N87="základní",J87,0)</f>
        <v>0</v>
      </c>
      <c r="BF87" s="193">
        <f>IF(N87="snížená",J87,0)</f>
        <v>0</v>
      </c>
      <c r="BG87" s="193">
        <f>IF(N87="zákl. přenesená",J87,0)</f>
        <v>0</v>
      </c>
      <c r="BH87" s="193">
        <f>IF(N87="sníž. přenesená",J87,0)</f>
        <v>0</v>
      </c>
      <c r="BI87" s="193">
        <f>IF(N87="nulová",J87,0)</f>
        <v>0</v>
      </c>
      <c r="BJ87" s="20" t="s">
        <v>79</v>
      </c>
      <c r="BK87" s="193">
        <f>ROUND(I87*H87,2)</f>
        <v>0</v>
      </c>
      <c r="BL87" s="20" t="s">
        <v>165</v>
      </c>
      <c r="BM87" s="192" t="s">
        <v>2416</v>
      </c>
    </row>
    <row r="88" spans="1:65" s="2" customFormat="1" ht="54">
      <c r="A88" s="37"/>
      <c r="B88" s="38"/>
      <c r="C88" s="39"/>
      <c r="D88" s="194" t="s">
        <v>167</v>
      </c>
      <c r="E88" s="39"/>
      <c r="F88" s="195" t="s">
        <v>2417</v>
      </c>
      <c r="G88" s="39"/>
      <c r="H88" s="39"/>
      <c r="I88" s="196"/>
      <c r="J88" s="39"/>
      <c r="K88" s="39"/>
      <c r="L88" s="42"/>
      <c r="M88" s="197"/>
      <c r="N88" s="198"/>
      <c r="O88" s="67"/>
      <c r="P88" s="67"/>
      <c r="Q88" s="67"/>
      <c r="R88" s="67"/>
      <c r="S88" s="67"/>
      <c r="T88" s="68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20" t="s">
        <v>167</v>
      </c>
      <c r="AU88" s="20" t="s">
        <v>79</v>
      </c>
    </row>
    <row r="89" spans="1:65" s="2" customFormat="1">
      <c r="A89" s="37"/>
      <c r="B89" s="38"/>
      <c r="C89" s="39"/>
      <c r="D89" s="199" t="s">
        <v>169</v>
      </c>
      <c r="E89" s="39"/>
      <c r="F89" s="200" t="s">
        <v>2418</v>
      </c>
      <c r="G89" s="39"/>
      <c r="H89" s="39"/>
      <c r="I89" s="196"/>
      <c r="J89" s="39"/>
      <c r="K89" s="39"/>
      <c r="L89" s="42"/>
      <c r="M89" s="197"/>
      <c r="N89" s="198"/>
      <c r="O89" s="67"/>
      <c r="P89" s="67"/>
      <c r="Q89" s="67"/>
      <c r="R89" s="67"/>
      <c r="S89" s="67"/>
      <c r="T89" s="68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20" t="s">
        <v>169</v>
      </c>
      <c r="AU89" s="20" t="s">
        <v>79</v>
      </c>
    </row>
    <row r="90" spans="1:65" s="14" customFormat="1">
      <c r="B90" s="211"/>
      <c r="C90" s="212"/>
      <c r="D90" s="194" t="s">
        <v>176</v>
      </c>
      <c r="E90" s="213" t="s">
        <v>19</v>
      </c>
      <c r="F90" s="214" t="s">
        <v>2419</v>
      </c>
      <c r="G90" s="212"/>
      <c r="H90" s="215">
        <v>115</v>
      </c>
      <c r="I90" s="216"/>
      <c r="J90" s="212"/>
      <c r="K90" s="212"/>
      <c r="L90" s="217"/>
      <c r="M90" s="218"/>
      <c r="N90" s="219"/>
      <c r="O90" s="219"/>
      <c r="P90" s="219"/>
      <c r="Q90" s="219"/>
      <c r="R90" s="219"/>
      <c r="S90" s="219"/>
      <c r="T90" s="220"/>
      <c r="AT90" s="221" t="s">
        <v>176</v>
      </c>
      <c r="AU90" s="221" t="s">
        <v>79</v>
      </c>
      <c r="AV90" s="14" t="s">
        <v>81</v>
      </c>
      <c r="AW90" s="14" t="s">
        <v>34</v>
      </c>
      <c r="AX90" s="14" t="s">
        <v>72</v>
      </c>
      <c r="AY90" s="221" t="s">
        <v>158</v>
      </c>
    </row>
    <row r="91" spans="1:65" s="14" customFormat="1">
      <c r="B91" s="211"/>
      <c r="C91" s="212"/>
      <c r="D91" s="194" t="s">
        <v>176</v>
      </c>
      <c r="E91" s="213" t="s">
        <v>19</v>
      </c>
      <c r="F91" s="214" t="s">
        <v>2420</v>
      </c>
      <c r="G91" s="212"/>
      <c r="H91" s="215">
        <v>140</v>
      </c>
      <c r="I91" s="216"/>
      <c r="J91" s="212"/>
      <c r="K91" s="212"/>
      <c r="L91" s="217"/>
      <c r="M91" s="218"/>
      <c r="N91" s="219"/>
      <c r="O91" s="219"/>
      <c r="P91" s="219"/>
      <c r="Q91" s="219"/>
      <c r="R91" s="219"/>
      <c r="S91" s="219"/>
      <c r="T91" s="220"/>
      <c r="AT91" s="221" t="s">
        <v>176</v>
      </c>
      <c r="AU91" s="221" t="s">
        <v>79</v>
      </c>
      <c r="AV91" s="14" t="s">
        <v>81</v>
      </c>
      <c r="AW91" s="14" t="s">
        <v>34</v>
      </c>
      <c r="AX91" s="14" t="s">
        <v>72</v>
      </c>
      <c r="AY91" s="221" t="s">
        <v>158</v>
      </c>
    </row>
    <row r="92" spans="1:65" s="14" customFormat="1">
      <c r="B92" s="211"/>
      <c r="C92" s="212"/>
      <c r="D92" s="194" t="s">
        <v>176</v>
      </c>
      <c r="E92" s="213" t="s">
        <v>19</v>
      </c>
      <c r="F92" s="214" t="s">
        <v>2421</v>
      </c>
      <c r="G92" s="212"/>
      <c r="H92" s="215">
        <v>100</v>
      </c>
      <c r="I92" s="216"/>
      <c r="J92" s="212"/>
      <c r="K92" s="212"/>
      <c r="L92" s="217"/>
      <c r="M92" s="218"/>
      <c r="N92" s="219"/>
      <c r="O92" s="219"/>
      <c r="P92" s="219"/>
      <c r="Q92" s="219"/>
      <c r="R92" s="219"/>
      <c r="S92" s="219"/>
      <c r="T92" s="220"/>
      <c r="AT92" s="221" t="s">
        <v>176</v>
      </c>
      <c r="AU92" s="221" t="s">
        <v>79</v>
      </c>
      <c r="AV92" s="14" t="s">
        <v>81</v>
      </c>
      <c r="AW92" s="14" t="s">
        <v>34</v>
      </c>
      <c r="AX92" s="14" t="s">
        <v>72</v>
      </c>
      <c r="AY92" s="221" t="s">
        <v>158</v>
      </c>
    </row>
    <row r="93" spans="1:65" s="15" customFormat="1">
      <c r="B93" s="222"/>
      <c r="C93" s="223"/>
      <c r="D93" s="194" t="s">
        <v>176</v>
      </c>
      <c r="E93" s="224" t="s">
        <v>19</v>
      </c>
      <c r="F93" s="225" t="s">
        <v>179</v>
      </c>
      <c r="G93" s="223"/>
      <c r="H93" s="226">
        <v>355</v>
      </c>
      <c r="I93" s="227"/>
      <c r="J93" s="223"/>
      <c r="K93" s="223"/>
      <c r="L93" s="228"/>
      <c r="M93" s="229"/>
      <c r="N93" s="230"/>
      <c r="O93" s="230"/>
      <c r="P93" s="230"/>
      <c r="Q93" s="230"/>
      <c r="R93" s="230"/>
      <c r="S93" s="230"/>
      <c r="T93" s="231"/>
      <c r="AT93" s="232" t="s">
        <v>176</v>
      </c>
      <c r="AU93" s="232" t="s">
        <v>79</v>
      </c>
      <c r="AV93" s="15" t="s">
        <v>165</v>
      </c>
      <c r="AW93" s="15" t="s">
        <v>34</v>
      </c>
      <c r="AX93" s="15" t="s">
        <v>79</v>
      </c>
      <c r="AY93" s="232" t="s">
        <v>158</v>
      </c>
    </row>
    <row r="94" spans="1:65" s="12" customFormat="1" ht="22.9" customHeight="1">
      <c r="B94" s="165"/>
      <c r="C94" s="166"/>
      <c r="D94" s="167" t="s">
        <v>71</v>
      </c>
      <c r="E94" s="179" t="s">
        <v>2422</v>
      </c>
      <c r="F94" s="179" t="s">
        <v>2423</v>
      </c>
      <c r="G94" s="166"/>
      <c r="H94" s="166"/>
      <c r="I94" s="169"/>
      <c r="J94" s="180">
        <f>BK94</f>
        <v>0</v>
      </c>
      <c r="K94" s="166"/>
      <c r="L94" s="171"/>
      <c r="M94" s="172"/>
      <c r="N94" s="173"/>
      <c r="O94" s="173"/>
      <c r="P94" s="174">
        <f>SUM(P95:P134)</f>
        <v>0</v>
      </c>
      <c r="Q94" s="173"/>
      <c r="R94" s="174">
        <f>SUM(R95:R134)</f>
        <v>0</v>
      </c>
      <c r="S94" s="173"/>
      <c r="T94" s="175">
        <f>SUM(T95:T134)</f>
        <v>0</v>
      </c>
      <c r="AR94" s="176" t="s">
        <v>195</v>
      </c>
      <c r="AT94" s="177" t="s">
        <v>71</v>
      </c>
      <c r="AU94" s="177" t="s">
        <v>79</v>
      </c>
      <c r="AY94" s="176" t="s">
        <v>158</v>
      </c>
      <c r="BK94" s="178">
        <f>SUM(BK95:BK134)</f>
        <v>0</v>
      </c>
    </row>
    <row r="95" spans="1:65" s="2" customFormat="1" ht="16.5" customHeight="1">
      <c r="A95" s="37"/>
      <c r="B95" s="38"/>
      <c r="C95" s="181" t="s">
        <v>81</v>
      </c>
      <c r="D95" s="181" t="s">
        <v>160</v>
      </c>
      <c r="E95" s="182" t="s">
        <v>2424</v>
      </c>
      <c r="F95" s="183" t="s">
        <v>2425</v>
      </c>
      <c r="G95" s="184" t="s">
        <v>2426</v>
      </c>
      <c r="H95" s="185">
        <v>3</v>
      </c>
      <c r="I95" s="186"/>
      <c r="J95" s="187">
        <f>ROUND(I95*H95,2)</f>
        <v>0</v>
      </c>
      <c r="K95" s="183" t="s">
        <v>164</v>
      </c>
      <c r="L95" s="42"/>
      <c r="M95" s="188" t="s">
        <v>19</v>
      </c>
      <c r="N95" s="189" t="s">
        <v>43</v>
      </c>
      <c r="O95" s="67"/>
      <c r="P95" s="190">
        <f>O95*H95</f>
        <v>0</v>
      </c>
      <c r="Q95" s="190">
        <v>0</v>
      </c>
      <c r="R95" s="190">
        <f>Q95*H95</f>
        <v>0</v>
      </c>
      <c r="S95" s="190">
        <v>0</v>
      </c>
      <c r="T95" s="191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192" t="s">
        <v>2427</v>
      </c>
      <c r="AT95" s="192" t="s">
        <v>160</v>
      </c>
      <c r="AU95" s="192" t="s">
        <v>81</v>
      </c>
      <c r="AY95" s="20" t="s">
        <v>158</v>
      </c>
      <c r="BE95" s="193">
        <f>IF(N95="základní",J95,0)</f>
        <v>0</v>
      </c>
      <c r="BF95" s="193">
        <f>IF(N95="snížená",J95,0)</f>
        <v>0</v>
      </c>
      <c r="BG95" s="193">
        <f>IF(N95="zákl. přenesená",J95,0)</f>
        <v>0</v>
      </c>
      <c r="BH95" s="193">
        <f>IF(N95="sníž. přenesená",J95,0)</f>
        <v>0</v>
      </c>
      <c r="BI95" s="193">
        <f>IF(N95="nulová",J95,0)</f>
        <v>0</v>
      </c>
      <c r="BJ95" s="20" t="s">
        <v>79</v>
      </c>
      <c r="BK95" s="193">
        <f>ROUND(I95*H95,2)</f>
        <v>0</v>
      </c>
      <c r="BL95" s="20" t="s">
        <v>2427</v>
      </c>
      <c r="BM95" s="192" t="s">
        <v>2428</v>
      </c>
    </row>
    <row r="96" spans="1:65" s="2" customFormat="1">
      <c r="A96" s="37"/>
      <c r="B96" s="38"/>
      <c r="C96" s="39"/>
      <c r="D96" s="194" t="s">
        <v>167</v>
      </c>
      <c r="E96" s="39"/>
      <c r="F96" s="195" t="s">
        <v>2425</v>
      </c>
      <c r="G96" s="39"/>
      <c r="H96" s="39"/>
      <c r="I96" s="196"/>
      <c r="J96" s="39"/>
      <c r="K96" s="39"/>
      <c r="L96" s="42"/>
      <c r="M96" s="197"/>
      <c r="N96" s="198"/>
      <c r="O96" s="67"/>
      <c r="P96" s="67"/>
      <c r="Q96" s="67"/>
      <c r="R96" s="67"/>
      <c r="S96" s="67"/>
      <c r="T96" s="68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20" t="s">
        <v>167</v>
      </c>
      <c r="AU96" s="20" t="s">
        <v>81</v>
      </c>
    </row>
    <row r="97" spans="1:65" s="2" customFormat="1">
      <c r="A97" s="37"/>
      <c r="B97" s="38"/>
      <c r="C97" s="39"/>
      <c r="D97" s="199" t="s">
        <v>169</v>
      </c>
      <c r="E97" s="39"/>
      <c r="F97" s="200" t="s">
        <v>2429</v>
      </c>
      <c r="G97" s="39"/>
      <c r="H97" s="39"/>
      <c r="I97" s="196"/>
      <c r="J97" s="39"/>
      <c r="K97" s="39"/>
      <c r="L97" s="42"/>
      <c r="M97" s="197"/>
      <c r="N97" s="198"/>
      <c r="O97" s="67"/>
      <c r="P97" s="67"/>
      <c r="Q97" s="67"/>
      <c r="R97" s="67"/>
      <c r="S97" s="67"/>
      <c r="T97" s="68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20" t="s">
        <v>169</v>
      </c>
      <c r="AU97" s="20" t="s">
        <v>81</v>
      </c>
    </row>
    <row r="98" spans="1:65" s="2" customFormat="1" ht="36">
      <c r="A98" s="37"/>
      <c r="B98" s="38"/>
      <c r="C98" s="39"/>
      <c r="D98" s="194" t="s">
        <v>862</v>
      </c>
      <c r="E98" s="39"/>
      <c r="F98" s="246" t="s">
        <v>2430</v>
      </c>
      <c r="G98" s="39"/>
      <c r="H98" s="39"/>
      <c r="I98" s="196"/>
      <c r="J98" s="39"/>
      <c r="K98" s="39"/>
      <c r="L98" s="42"/>
      <c r="M98" s="197"/>
      <c r="N98" s="198"/>
      <c r="O98" s="67"/>
      <c r="P98" s="67"/>
      <c r="Q98" s="67"/>
      <c r="R98" s="67"/>
      <c r="S98" s="67"/>
      <c r="T98" s="68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20" t="s">
        <v>862</v>
      </c>
      <c r="AU98" s="20" t="s">
        <v>81</v>
      </c>
    </row>
    <row r="99" spans="1:65" s="13" customFormat="1">
      <c r="B99" s="201"/>
      <c r="C99" s="202"/>
      <c r="D99" s="194" t="s">
        <v>176</v>
      </c>
      <c r="E99" s="203" t="s">
        <v>19</v>
      </c>
      <c r="F99" s="204" t="s">
        <v>2431</v>
      </c>
      <c r="G99" s="202"/>
      <c r="H99" s="203" t="s">
        <v>19</v>
      </c>
      <c r="I99" s="205"/>
      <c r="J99" s="202"/>
      <c r="K99" s="202"/>
      <c r="L99" s="206"/>
      <c r="M99" s="207"/>
      <c r="N99" s="208"/>
      <c r="O99" s="208"/>
      <c r="P99" s="208"/>
      <c r="Q99" s="208"/>
      <c r="R99" s="208"/>
      <c r="S99" s="208"/>
      <c r="T99" s="209"/>
      <c r="AT99" s="210" t="s">
        <v>176</v>
      </c>
      <c r="AU99" s="210" t="s">
        <v>81</v>
      </c>
      <c r="AV99" s="13" t="s">
        <v>79</v>
      </c>
      <c r="AW99" s="13" t="s">
        <v>34</v>
      </c>
      <c r="AX99" s="13" t="s">
        <v>72</v>
      </c>
      <c r="AY99" s="210" t="s">
        <v>158</v>
      </c>
    </row>
    <row r="100" spans="1:65" s="14" customFormat="1">
      <c r="B100" s="211"/>
      <c r="C100" s="212"/>
      <c r="D100" s="194" t="s">
        <v>176</v>
      </c>
      <c r="E100" s="213" t="s">
        <v>19</v>
      </c>
      <c r="F100" s="214" t="s">
        <v>2432</v>
      </c>
      <c r="G100" s="212"/>
      <c r="H100" s="215">
        <v>1</v>
      </c>
      <c r="I100" s="216"/>
      <c r="J100" s="212"/>
      <c r="K100" s="212"/>
      <c r="L100" s="217"/>
      <c r="M100" s="218"/>
      <c r="N100" s="219"/>
      <c r="O100" s="219"/>
      <c r="P100" s="219"/>
      <c r="Q100" s="219"/>
      <c r="R100" s="219"/>
      <c r="S100" s="219"/>
      <c r="T100" s="220"/>
      <c r="AT100" s="221" t="s">
        <v>176</v>
      </c>
      <c r="AU100" s="221" t="s">
        <v>81</v>
      </c>
      <c r="AV100" s="14" t="s">
        <v>81</v>
      </c>
      <c r="AW100" s="14" t="s">
        <v>34</v>
      </c>
      <c r="AX100" s="14" t="s">
        <v>72</v>
      </c>
      <c r="AY100" s="221" t="s">
        <v>158</v>
      </c>
    </row>
    <row r="101" spans="1:65" s="14" customFormat="1">
      <c r="B101" s="211"/>
      <c r="C101" s="212"/>
      <c r="D101" s="194" t="s">
        <v>176</v>
      </c>
      <c r="E101" s="213" t="s">
        <v>19</v>
      </c>
      <c r="F101" s="214" t="s">
        <v>2433</v>
      </c>
      <c r="G101" s="212"/>
      <c r="H101" s="215">
        <v>1</v>
      </c>
      <c r="I101" s="216"/>
      <c r="J101" s="212"/>
      <c r="K101" s="212"/>
      <c r="L101" s="217"/>
      <c r="M101" s="218"/>
      <c r="N101" s="219"/>
      <c r="O101" s="219"/>
      <c r="P101" s="219"/>
      <c r="Q101" s="219"/>
      <c r="R101" s="219"/>
      <c r="S101" s="219"/>
      <c r="T101" s="220"/>
      <c r="AT101" s="221" t="s">
        <v>176</v>
      </c>
      <c r="AU101" s="221" t="s">
        <v>81</v>
      </c>
      <c r="AV101" s="14" t="s">
        <v>81</v>
      </c>
      <c r="AW101" s="14" t="s">
        <v>34</v>
      </c>
      <c r="AX101" s="14" t="s">
        <v>72</v>
      </c>
      <c r="AY101" s="221" t="s">
        <v>158</v>
      </c>
    </row>
    <row r="102" spans="1:65" s="14" customFormat="1">
      <c r="B102" s="211"/>
      <c r="C102" s="212"/>
      <c r="D102" s="194" t="s">
        <v>176</v>
      </c>
      <c r="E102" s="213" t="s">
        <v>19</v>
      </c>
      <c r="F102" s="214" t="s">
        <v>2434</v>
      </c>
      <c r="G102" s="212"/>
      <c r="H102" s="215">
        <v>1</v>
      </c>
      <c r="I102" s="216"/>
      <c r="J102" s="212"/>
      <c r="K102" s="212"/>
      <c r="L102" s="217"/>
      <c r="M102" s="218"/>
      <c r="N102" s="219"/>
      <c r="O102" s="219"/>
      <c r="P102" s="219"/>
      <c r="Q102" s="219"/>
      <c r="R102" s="219"/>
      <c r="S102" s="219"/>
      <c r="T102" s="220"/>
      <c r="AT102" s="221" t="s">
        <v>176</v>
      </c>
      <c r="AU102" s="221" t="s">
        <v>81</v>
      </c>
      <c r="AV102" s="14" t="s">
        <v>81</v>
      </c>
      <c r="AW102" s="14" t="s">
        <v>34</v>
      </c>
      <c r="AX102" s="14" t="s">
        <v>72</v>
      </c>
      <c r="AY102" s="221" t="s">
        <v>158</v>
      </c>
    </row>
    <row r="103" spans="1:65" s="15" customFormat="1">
      <c r="B103" s="222"/>
      <c r="C103" s="223"/>
      <c r="D103" s="194" t="s">
        <v>176</v>
      </c>
      <c r="E103" s="224" t="s">
        <v>19</v>
      </c>
      <c r="F103" s="225" t="s">
        <v>179</v>
      </c>
      <c r="G103" s="223"/>
      <c r="H103" s="226">
        <v>3</v>
      </c>
      <c r="I103" s="227"/>
      <c r="J103" s="223"/>
      <c r="K103" s="223"/>
      <c r="L103" s="228"/>
      <c r="M103" s="229"/>
      <c r="N103" s="230"/>
      <c r="O103" s="230"/>
      <c r="P103" s="230"/>
      <c r="Q103" s="230"/>
      <c r="R103" s="230"/>
      <c r="S103" s="230"/>
      <c r="T103" s="231"/>
      <c r="AT103" s="232" t="s">
        <v>176</v>
      </c>
      <c r="AU103" s="232" t="s">
        <v>81</v>
      </c>
      <c r="AV103" s="15" t="s">
        <v>165</v>
      </c>
      <c r="AW103" s="15" t="s">
        <v>34</v>
      </c>
      <c r="AX103" s="15" t="s">
        <v>79</v>
      </c>
      <c r="AY103" s="232" t="s">
        <v>158</v>
      </c>
    </row>
    <row r="104" spans="1:65" s="2" customFormat="1" ht="16.5" customHeight="1">
      <c r="A104" s="37"/>
      <c r="B104" s="38"/>
      <c r="C104" s="181" t="s">
        <v>180</v>
      </c>
      <c r="D104" s="181" t="s">
        <v>160</v>
      </c>
      <c r="E104" s="182" t="s">
        <v>2435</v>
      </c>
      <c r="F104" s="183" t="s">
        <v>2425</v>
      </c>
      <c r="G104" s="184" t="s">
        <v>2426</v>
      </c>
      <c r="H104" s="185">
        <v>3</v>
      </c>
      <c r="I104" s="186"/>
      <c r="J104" s="187">
        <f>ROUND(I104*H104,2)</f>
        <v>0</v>
      </c>
      <c r="K104" s="183" t="s">
        <v>19</v>
      </c>
      <c r="L104" s="42"/>
      <c r="M104" s="188" t="s">
        <v>19</v>
      </c>
      <c r="N104" s="189" t="s">
        <v>43</v>
      </c>
      <c r="O104" s="67"/>
      <c r="P104" s="190">
        <f>O104*H104</f>
        <v>0</v>
      </c>
      <c r="Q104" s="190">
        <v>0</v>
      </c>
      <c r="R104" s="190">
        <f>Q104*H104</f>
        <v>0</v>
      </c>
      <c r="S104" s="190">
        <v>0</v>
      </c>
      <c r="T104" s="191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192" t="s">
        <v>2427</v>
      </c>
      <c r="AT104" s="192" t="s">
        <v>160</v>
      </c>
      <c r="AU104" s="192" t="s">
        <v>81</v>
      </c>
      <c r="AY104" s="20" t="s">
        <v>158</v>
      </c>
      <c r="BE104" s="193">
        <f>IF(N104="základní",J104,0)</f>
        <v>0</v>
      </c>
      <c r="BF104" s="193">
        <f>IF(N104="snížená",J104,0)</f>
        <v>0</v>
      </c>
      <c r="BG104" s="193">
        <f>IF(N104="zákl. přenesená",J104,0)</f>
        <v>0</v>
      </c>
      <c r="BH104" s="193">
        <f>IF(N104="sníž. přenesená",J104,0)</f>
        <v>0</v>
      </c>
      <c r="BI104" s="193">
        <f>IF(N104="nulová",J104,0)</f>
        <v>0</v>
      </c>
      <c r="BJ104" s="20" t="s">
        <v>79</v>
      </c>
      <c r="BK104" s="193">
        <f>ROUND(I104*H104,2)</f>
        <v>0</v>
      </c>
      <c r="BL104" s="20" t="s">
        <v>2427</v>
      </c>
      <c r="BM104" s="192" t="s">
        <v>2436</v>
      </c>
    </row>
    <row r="105" spans="1:65" s="2" customFormat="1">
      <c r="A105" s="37"/>
      <c r="B105" s="38"/>
      <c r="C105" s="39"/>
      <c r="D105" s="194" t="s">
        <v>167</v>
      </c>
      <c r="E105" s="39"/>
      <c r="F105" s="195" t="s">
        <v>2425</v>
      </c>
      <c r="G105" s="39"/>
      <c r="H105" s="39"/>
      <c r="I105" s="196"/>
      <c r="J105" s="39"/>
      <c r="K105" s="39"/>
      <c r="L105" s="42"/>
      <c r="M105" s="197"/>
      <c r="N105" s="198"/>
      <c r="O105" s="67"/>
      <c r="P105" s="67"/>
      <c r="Q105" s="67"/>
      <c r="R105" s="67"/>
      <c r="S105" s="67"/>
      <c r="T105" s="68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20" t="s">
        <v>167</v>
      </c>
      <c r="AU105" s="20" t="s">
        <v>81</v>
      </c>
    </row>
    <row r="106" spans="1:65" s="2" customFormat="1" ht="72">
      <c r="A106" s="37"/>
      <c r="B106" s="38"/>
      <c r="C106" s="39"/>
      <c r="D106" s="194" t="s">
        <v>862</v>
      </c>
      <c r="E106" s="39"/>
      <c r="F106" s="246" t="s">
        <v>2437</v>
      </c>
      <c r="G106" s="39"/>
      <c r="H106" s="39"/>
      <c r="I106" s="196"/>
      <c r="J106" s="39"/>
      <c r="K106" s="39"/>
      <c r="L106" s="42"/>
      <c r="M106" s="197"/>
      <c r="N106" s="198"/>
      <c r="O106" s="67"/>
      <c r="P106" s="67"/>
      <c r="Q106" s="67"/>
      <c r="R106" s="67"/>
      <c r="S106" s="67"/>
      <c r="T106" s="68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20" t="s">
        <v>862</v>
      </c>
      <c r="AU106" s="20" t="s">
        <v>81</v>
      </c>
    </row>
    <row r="107" spans="1:65" s="13" customFormat="1">
      <c r="B107" s="201"/>
      <c r="C107" s="202"/>
      <c r="D107" s="194" t="s">
        <v>176</v>
      </c>
      <c r="E107" s="203" t="s">
        <v>19</v>
      </c>
      <c r="F107" s="204" t="s">
        <v>2438</v>
      </c>
      <c r="G107" s="202"/>
      <c r="H107" s="203" t="s">
        <v>19</v>
      </c>
      <c r="I107" s="205"/>
      <c r="J107" s="202"/>
      <c r="K107" s="202"/>
      <c r="L107" s="206"/>
      <c r="M107" s="207"/>
      <c r="N107" s="208"/>
      <c r="O107" s="208"/>
      <c r="P107" s="208"/>
      <c r="Q107" s="208"/>
      <c r="R107" s="208"/>
      <c r="S107" s="208"/>
      <c r="T107" s="209"/>
      <c r="AT107" s="210" t="s">
        <v>176</v>
      </c>
      <c r="AU107" s="210" t="s">
        <v>81</v>
      </c>
      <c r="AV107" s="13" t="s">
        <v>79</v>
      </c>
      <c r="AW107" s="13" t="s">
        <v>34</v>
      </c>
      <c r="AX107" s="13" t="s">
        <v>72</v>
      </c>
      <c r="AY107" s="210" t="s">
        <v>158</v>
      </c>
    </row>
    <row r="108" spans="1:65" s="14" customFormat="1">
      <c r="B108" s="211"/>
      <c r="C108" s="212"/>
      <c r="D108" s="194" t="s">
        <v>176</v>
      </c>
      <c r="E108" s="213" t="s">
        <v>19</v>
      </c>
      <c r="F108" s="214" t="s">
        <v>2432</v>
      </c>
      <c r="G108" s="212"/>
      <c r="H108" s="215">
        <v>1</v>
      </c>
      <c r="I108" s="216"/>
      <c r="J108" s="212"/>
      <c r="K108" s="212"/>
      <c r="L108" s="217"/>
      <c r="M108" s="218"/>
      <c r="N108" s="219"/>
      <c r="O108" s="219"/>
      <c r="P108" s="219"/>
      <c r="Q108" s="219"/>
      <c r="R108" s="219"/>
      <c r="S108" s="219"/>
      <c r="T108" s="220"/>
      <c r="AT108" s="221" t="s">
        <v>176</v>
      </c>
      <c r="AU108" s="221" t="s">
        <v>81</v>
      </c>
      <c r="AV108" s="14" t="s">
        <v>81</v>
      </c>
      <c r="AW108" s="14" t="s">
        <v>34</v>
      </c>
      <c r="AX108" s="14" t="s">
        <v>72</v>
      </c>
      <c r="AY108" s="221" t="s">
        <v>158</v>
      </c>
    </row>
    <row r="109" spans="1:65" s="14" customFormat="1">
      <c r="B109" s="211"/>
      <c r="C109" s="212"/>
      <c r="D109" s="194" t="s">
        <v>176</v>
      </c>
      <c r="E109" s="213" t="s">
        <v>19</v>
      </c>
      <c r="F109" s="214" t="s">
        <v>2439</v>
      </c>
      <c r="G109" s="212"/>
      <c r="H109" s="215">
        <v>1</v>
      </c>
      <c r="I109" s="216"/>
      <c r="J109" s="212"/>
      <c r="K109" s="212"/>
      <c r="L109" s="217"/>
      <c r="M109" s="218"/>
      <c r="N109" s="219"/>
      <c r="O109" s="219"/>
      <c r="P109" s="219"/>
      <c r="Q109" s="219"/>
      <c r="R109" s="219"/>
      <c r="S109" s="219"/>
      <c r="T109" s="220"/>
      <c r="AT109" s="221" t="s">
        <v>176</v>
      </c>
      <c r="AU109" s="221" t="s">
        <v>81</v>
      </c>
      <c r="AV109" s="14" t="s">
        <v>81</v>
      </c>
      <c r="AW109" s="14" t="s">
        <v>34</v>
      </c>
      <c r="AX109" s="14" t="s">
        <v>72</v>
      </c>
      <c r="AY109" s="221" t="s">
        <v>158</v>
      </c>
    </row>
    <row r="110" spans="1:65" s="14" customFormat="1">
      <c r="B110" s="211"/>
      <c r="C110" s="212"/>
      <c r="D110" s="194" t="s">
        <v>176</v>
      </c>
      <c r="E110" s="213" t="s">
        <v>19</v>
      </c>
      <c r="F110" s="214" t="s">
        <v>2440</v>
      </c>
      <c r="G110" s="212"/>
      <c r="H110" s="215">
        <v>1</v>
      </c>
      <c r="I110" s="216"/>
      <c r="J110" s="212"/>
      <c r="K110" s="212"/>
      <c r="L110" s="217"/>
      <c r="M110" s="218"/>
      <c r="N110" s="219"/>
      <c r="O110" s="219"/>
      <c r="P110" s="219"/>
      <c r="Q110" s="219"/>
      <c r="R110" s="219"/>
      <c r="S110" s="219"/>
      <c r="T110" s="220"/>
      <c r="AT110" s="221" t="s">
        <v>176</v>
      </c>
      <c r="AU110" s="221" t="s">
        <v>81</v>
      </c>
      <c r="AV110" s="14" t="s">
        <v>81</v>
      </c>
      <c r="AW110" s="14" t="s">
        <v>34</v>
      </c>
      <c r="AX110" s="14" t="s">
        <v>72</v>
      </c>
      <c r="AY110" s="221" t="s">
        <v>158</v>
      </c>
    </row>
    <row r="111" spans="1:65" s="15" customFormat="1">
      <c r="B111" s="222"/>
      <c r="C111" s="223"/>
      <c r="D111" s="194" t="s">
        <v>176</v>
      </c>
      <c r="E111" s="224" t="s">
        <v>19</v>
      </c>
      <c r="F111" s="225" t="s">
        <v>179</v>
      </c>
      <c r="G111" s="223"/>
      <c r="H111" s="226">
        <v>3</v>
      </c>
      <c r="I111" s="227"/>
      <c r="J111" s="223"/>
      <c r="K111" s="223"/>
      <c r="L111" s="228"/>
      <c r="M111" s="229"/>
      <c r="N111" s="230"/>
      <c r="O111" s="230"/>
      <c r="P111" s="230"/>
      <c r="Q111" s="230"/>
      <c r="R111" s="230"/>
      <c r="S111" s="230"/>
      <c r="T111" s="231"/>
      <c r="AT111" s="232" t="s">
        <v>176</v>
      </c>
      <c r="AU111" s="232" t="s">
        <v>81</v>
      </c>
      <c r="AV111" s="15" t="s">
        <v>165</v>
      </c>
      <c r="AW111" s="15" t="s">
        <v>34</v>
      </c>
      <c r="AX111" s="15" t="s">
        <v>79</v>
      </c>
      <c r="AY111" s="232" t="s">
        <v>158</v>
      </c>
    </row>
    <row r="112" spans="1:65" s="2" customFormat="1" ht="16.5" customHeight="1">
      <c r="A112" s="37"/>
      <c r="B112" s="38"/>
      <c r="C112" s="181" t="s">
        <v>165</v>
      </c>
      <c r="D112" s="181" t="s">
        <v>160</v>
      </c>
      <c r="E112" s="182" t="s">
        <v>2441</v>
      </c>
      <c r="F112" s="183" t="s">
        <v>2442</v>
      </c>
      <c r="G112" s="184" t="s">
        <v>2426</v>
      </c>
      <c r="H112" s="185">
        <v>3</v>
      </c>
      <c r="I112" s="186"/>
      <c r="J112" s="187">
        <f>ROUND(I112*H112,2)</f>
        <v>0</v>
      </c>
      <c r="K112" s="183" t="s">
        <v>164</v>
      </c>
      <c r="L112" s="42"/>
      <c r="M112" s="188" t="s">
        <v>19</v>
      </c>
      <c r="N112" s="189" t="s">
        <v>43</v>
      </c>
      <c r="O112" s="67"/>
      <c r="P112" s="190">
        <f>O112*H112</f>
        <v>0</v>
      </c>
      <c r="Q112" s="190">
        <v>0</v>
      </c>
      <c r="R112" s="190">
        <f>Q112*H112</f>
        <v>0</v>
      </c>
      <c r="S112" s="190">
        <v>0</v>
      </c>
      <c r="T112" s="191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192" t="s">
        <v>2427</v>
      </c>
      <c r="AT112" s="192" t="s">
        <v>160</v>
      </c>
      <c r="AU112" s="192" t="s">
        <v>81</v>
      </c>
      <c r="AY112" s="20" t="s">
        <v>158</v>
      </c>
      <c r="BE112" s="193">
        <f>IF(N112="základní",J112,0)</f>
        <v>0</v>
      </c>
      <c r="BF112" s="193">
        <f>IF(N112="snížená",J112,0)</f>
        <v>0</v>
      </c>
      <c r="BG112" s="193">
        <f>IF(N112="zákl. přenesená",J112,0)</f>
        <v>0</v>
      </c>
      <c r="BH112" s="193">
        <f>IF(N112="sníž. přenesená",J112,0)</f>
        <v>0</v>
      </c>
      <c r="BI112" s="193">
        <f>IF(N112="nulová",J112,0)</f>
        <v>0</v>
      </c>
      <c r="BJ112" s="20" t="s">
        <v>79</v>
      </c>
      <c r="BK112" s="193">
        <f>ROUND(I112*H112,2)</f>
        <v>0</v>
      </c>
      <c r="BL112" s="20" t="s">
        <v>2427</v>
      </c>
      <c r="BM112" s="192" t="s">
        <v>2443</v>
      </c>
    </row>
    <row r="113" spans="1:65" s="2" customFormat="1">
      <c r="A113" s="37"/>
      <c r="B113" s="38"/>
      <c r="C113" s="39"/>
      <c r="D113" s="194" t="s">
        <v>167</v>
      </c>
      <c r="E113" s="39"/>
      <c r="F113" s="195" t="s">
        <v>2442</v>
      </c>
      <c r="G113" s="39"/>
      <c r="H113" s="39"/>
      <c r="I113" s="196"/>
      <c r="J113" s="39"/>
      <c r="K113" s="39"/>
      <c r="L113" s="42"/>
      <c r="M113" s="197"/>
      <c r="N113" s="198"/>
      <c r="O113" s="67"/>
      <c r="P113" s="67"/>
      <c r="Q113" s="67"/>
      <c r="R113" s="67"/>
      <c r="S113" s="67"/>
      <c r="T113" s="68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20" t="s">
        <v>167</v>
      </c>
      <c r="AU113" s="20" t="s">
        <v>81</v>
      </c>
    </row>
    <row r="114" spans="1:65" s="2" customFormat="1">
      <c r="A114" s="37"/>
      <c r="B114" s="38"/>
      <c r="C114" s="39"/>
      <c r="D114" s="199" t="s">
        <v>169</v>
      </c>
      <c r="E114" s="39"/>
      <c r="F114" s="200" t="s">
        <v>2444</v>
      </c>
      <c r="G114" s="39"/>
      <c r="H114" s="39"/>
      <c r="I114" s="196"/>
      <c r="J114" s="39"/>
      <c r="K114" s="39"/>
      <c r="L114" s="42"/>
      <c r="M114" s="197"/>
      <c r="N114" s="198"/>
      <c r="O114" s="67"/>
      <c r="P114" s="67"/>
      <c r="Q114" s="67"/>
      <c r="R114" s="67"/>
      <c r="S114" s="67"/>
      <c r="T114" s="68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20" t="s">
        <v>169</v>
      </c>
      <c r="AU114" s="20" t="s">
        <v>81</v>
      </c>
    </row>
    <row r="115" spans="1:65" s="2" customFormat="1" ht="27">
      <c r="A115" s="37"/>
      <c r="B115" s="38"/>
      <c r="C115" s="39"/>
      <c r="D115" s="194" t="s">
        <v>862</v>
      </c>
      <c r="E115" s="39"/>
      <c r="F115" s="246" t="s">
        <v>2445</v>
      </c>
      <c r="G115" s="39"/>
      <c r="H115" s="39"/>
      <c r="I115" s="196"/>
      <c r="J115" s="39"/>
      <c r="K115" s="39"/>
      <c r="L115" s="42"/>
      <c r="M115" s="197"/>
      <c r="N115" s="198"/>
      <c r="O115" s="67"/>
      <c r="P115" s="67"/>
      <c r="Q115" s="67"/>
      <c r="R115" s="67"/>
      <c r="S115" s="67"/>
      <c r="T115" s="68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20" t="s">
        <v>862</v>
      </c>
      <c r="AU115" s="20" t="s">
        <v>81</v>
      </c>
    </row>
    <row r="116" spans="1:65" s="13" customFormat="1" ht="20">
      <c r="B116" s="201"/>
      <c r="C116" s="202"/>
      <c r="D116" s="194" t="s">
        <v>176</v>
      </c>
      <c r="E116" s="203" t="s">
        <v>19</v>
      </c>
      <c r="F116" s="204" t="s">
        <v>2446</v>
      </c>
      <c r="G116" s="202"/>
      <c r="H116" s="203" t="s">
        <v>19</v>
      </c>
      <c r="I116" s="205"/>
      <c r="J116" s="202"/>
      <c r="K116" s="202"/>
      <c r="L116" s="206"/>
      <c r="M116" s="207"/>
      <c r="N116" s="208"/>
      <c r="O116" s="208"/>
      <c r="P116" s="208"/>
      <c r="Q116" s="208"/>
      <c r="R116" s="208"/>
      <c r="S116" s="208"/>
      <c r="T116" s="209"/>
      <c r="AT116" s="210" t="s">
        <v>176</v>
      </c>
      <c r="AU116" s="210" t="s">
        <v>81</v>
      </c>
      <c r="AV116" s="13" t="s">
        <v>79</v>
      </c>
      <c r="AW116" s="13" t="s">
        <v>34</v>
      </c>
      <c r="AX116" s="13" t="s">
        <v>72</v>
      </c>
      <c r="AY116" s="210" t="s">
        <v>158</v>
      </c>
    </row>
    <row r="117" spans="1:65" s="14" customFormat="1">
      <c r="B117" s="211"/>
      <c r="C117" s="212"/>
      <c r="D117" s="194" t="s">
        <v>176</v>
      </c>
      <c r="E117" s="213" t="s">
        <v>19</v>
      </c>
      <c r="F117" s="214" t="s">
        <v>2447</v>
      </c>
      <c r="G117" s="212"/>
      <c r="H117" s="215">
        <v>1</v>
      </c>
      <c r="I117" s="216"/>
      <c r="J117" s="212"/>
      <c r="K117" s="212"/>
      <c r="L117" s="217"/>
      <c r="M117" s="218"/>
      <c r="N117" s="219"/>
      <c r="O117" s="219"/>
      <c r="P117" s="219"/>
      <c r="Q117" s="219"/>
      <c r="R117" s="219"/>
      <c r="S117" s="219"/>
      <c r="T117" s="220"/>
      <c r="AT117" s="221" t="s">
        <v>176</v>
      </c>
      <c r="AU117" s="221" t="s">
        <v>81</v>
      </c>
      <c r="AV117" s="14" t="s">
        <v>81</v>
      </c>
      <c r="AW117" s="14" t="s">
        <v>34</v>
      </c>
      <c r="AX117" s="14" t="s">
        <v>72</v>
      </c>
      <c r="AY117" s="221" t="s">
        <v>158</v>
      </c>
    </row>
    <row r="118" spans="1:65" s="14" customFormat="1">
      <c r="B118" s="211"/>
      <c r="C118" s="212"/>
      <c r="D118" s="194" t="s">
        <v>176</v>
      </c>
      <c r="E118" s="213" t="s">
        <v>19</v>
      </c>
      <c r="F118" s="214" t="s">
        <v>2433</v>
      </c>
      <c r="G118" s="212"/>
      <c r="H118" s="215">
        <v>1</v>
      </c>
      <c r="I118" s="216"/>
      <c r="J118" s="212"/>
      <c r="K118" s="212"/>
      <c r="L118" s="217"/>
      <c r="M118" s="218"/>
      <c r="N118" s="219"/>
      <c r="O118" s="219"/>
      <c r="P118" s="219"/>
      <c r="Q118" s="219"/>
      <c r="R118" s="219"/>
      <c r="S118" s="219"/>
      <c r="T118" s="220"/>
      <c r="AT118" s="221" t="s">
        <v>176</v>
      </c>
      <c r="AU118" s="221" t="s">
        <v>81</v>
      </c>
      <c r="AV118" s="14" t="s">
        <v>81</v>
      </c>
      <c r="AW118" s="14" t="s">
        <v>34</v>
      </c>
      <c r="AX118" s="14" t="s">
        <v>72</v>
      </c>
      <c r="AY118" s="221" t="s">
        <v>158</v>
      </c>
    </row>
    <row r="119" spans="1:65" s="14" customFormat="1">
      <c r="B119" s="211"/>
      <c r="C119" s="212"/>
      <c r="D119" s="194" t="s">
        <v>176</v>
      </c>
      <c r="E119" s="213" t="s">
        <v>19</v>
      </c>
      <c r="F119" s="214" t="s">
        <v>2440</v>
      </c>
      <c r="G119" s="212"/>
      <c r="H119" s="215">
        <v>1</v>
      </c>
      <c r="I119" s="216"/>
      <c r="J119" s="212"/>
      <c r="K119" s="212"/>
      <c r="L119" s="217"/>
      <c r="M119" s="218"/>
      <c r="N119" s="219"/>
      <c r="O119" s="219"/>
      <c r="P119" s="219"/>
      <c r="Q119" s="219"/>
      <c r="R119" s="219"/>
      <c r="S119" s="219"/>
      <c r="T119" s="220"/>
      <c r="AT119" s="221" t="s">
        <v>176</v>
      </c>
      <c r="AU119" s="221" t="s">
        <v>81</v>
      </c>
      <c r="AV119" s="14" t="s">
        <v>81</v>
      </c>
      <c r="AW119" s="14" t="s">
        <v>34</v>
      </c>
      <c r="AX119" s="14" t="s">
        <v>72</v>
      </c>
      <c r="AY119" s="221" t="s">
        <v>158</v>
      </c>
    </row>
    <row r="120" spans="1:65" s="15" customFormat="1">
      <c r="B120" s="222"/>
      <c r="C120" s="223"/>
      <c r="D120" s="194" t="s">
        <v>176</v>
      </c>
      <c r="E120" s="224" t="s">
        <v>19</v>
      </c>
      <c r="F120" s="225" t="s">
        <v>179</v>
      </c>
      <c r="G120" s="223"/>
      <c r="H120" s="226">
        <v>3</v>
      </c>
      <c r="I120" s="227"/>
      <c r="J120" s="223"/>
      <c r="K120" s="223"/>
      <c r="L120" s="228"/>
      <c r="M120" s="229"/>
      <c r="N120" s="230"/>
      <c r="O120" s="230"/>
      <c r="P120" s="230"/>
      <c r="Q120" s="230"/>
      <c r="R120" s="230"/>
      <c r="S120" s="230"/>
      <c r="T120" s="231"/>
      <c r="AT120" s="232" t="s">
        <v>176</v>
      </c>
      <c r="AU120" s="232" t="s">
        <v>81</v>
      </c>
      <c r="AV120" s="15" t="s">
        <v>165</v>
      </c>
      <c r="AW120" s="15" t="s">
        <v>34</v>
      </c>
      <c r="AX120" s="15" t="s">
        <v>79</v>
      </c>
      <c r="AY120" s="232" t="s">
        <v>158</v>
      </c>
    </row>
    <row r="121" spans="1:65" s="2" customFormat="1" ht="16.5" customHeight="1">
      <c r="A121" s="37"/>
      <c r="B121" s="38"/>
      <c r="C121" s="181" t="s">
        <v>195</v>
      </c>
      <c r="D121" s="181" t="s">
        <v>160</v>
      </c>
      <c r="E121" s="182" t="s">
        <v>2448</v>
      </c>
      <c r="F121" s="183" t="s">
        <v>2449</v>
      </c>
      <c r="G121" s="184" t="s">
        <v>2426</v>
      </c>
      <c r="H121" s="185">
        <v>1</v>
      </c>
      <c r="I121" s="186"/>
      <c r="J121" s="187">
        <f>ROUND(I121*H121,2)</f>
        <v>0</v>
      </c>
      <c r="K121" s="183" t="s">
        <v>164</v>
      </c>
      <c r="L121" s="42"/>
      <c r="M121" s="188" t="s">
        <v>19</v>
      </c>
      <c r="N121" s="189" t="s">
        <v>43</v>
      </c>
      <c r="O121" s="67"/>
      <c r="P121" s="190">
        <f>O121*H121</f>
        <v>0</v>
      </c>
      <c r="Q121" s="190">
        <v>0</v>
      </c>
      <c r="R121" s="190">
        <f>Q121*H121</f>
        <v>0</v>
      </c>
      <c r="S121" s="190">
        <v>0</v>
      </c>
      <c r="T121" s="191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192" t="s">
        <v>2427</v>
      </c>
      <c r="AT121" s="192" t="s">
        <v>160</v>
      </c>
      <c r="AU121" s="192" t="s">
        <v>81</v>
      </c>
      <c r="AY121" s="20" t="s">
        <v>158</v>
      </c>
      <c r="BE121" s="193">
        <f>IF(N121="základní",J121,0)</f>
        <v>0</v>
      </c>
      <c r="BF121" s="193">
        <f>IF(N121="snížená",J121,0)</f>
        <v>0</v>
      </c>
      <c r="BG121" s="193">
        <f>IF(N121="zákl. přenesená",J121,0)</f>
        <v>0</v>
      </c>
      <c r="BH121" s="193">
        <f>IF(N121="sníž. přenesená",J121,0)</f>
        <v>0</v>
      </c>
      <c r="BI121" s="193">
        <f>IF(N121="nulová",J121,0)</f>
        <v>0</v>
      </c>
      <c r="BJ121" s="20" t="s">
        <v>79</v>
      </c>
      <c r="BK121" s="193">
        <f>ROUND(I121*H121,2)</f>
        <v>0</v>
      </c>
      <c r="BL121" s="20" t="s">
        <v>2427</v>
      </c>
      <c r="BM121" s="192" t="s">
        <v>2450</v>
      </c>
    </row>
    <row r="122" spans="1:65" s="2" customFormat="1">
      <c r="A122" s="37"/>
      <c r="B122" s="38"/>
      <c r="C122" s="39"/>
      <c r="D122" s="194" t="s">
        <v>167</v>
      </c>
      <c r="E122" s="39"/>
      <c r="F122" s="195" t="s">
        <v>2449</v>
      </c>
      <c r="G122" s="39"/>
      <c r="H122" s="39"/>
      <c r="I122" s="196"/>
      <c r="J122" s="39"/>
      <c r="K122" s="39"/>
      <c r="L122" s="42"/>
      <c r="M122" s="197"/>
      <c r="N122" s="198"/>
      <c r="O122" s="67"/>
      <c r="P122" s="67"/>
      <c r="Q122" s="67"/>
      <c r="R122" s="67"/>
      <c r="S122" s="67"/>
      <c r="T122" s="68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20" t="s">
        <v>167</v>
      </c>
      <c r="AU122" s="20" t="s">
        <v>81</v>
      </c>
    </row>
    <row r="123" spans="1:65" s="2" customFormat="1">
      <c r="A123" s="37"/>
      <c r="B123" s="38"/>
      <c r="C123" s="39"/>
      <c r="D123" s="199" t="s">
        <v>169</v>
      </c>
      <c r="E123" s="39"/>
      <c r="F123" s="200" t="s">
        <v>2451</v>
      </c>
      <c r="G123" s="39"/>
      <c r="H123" s="39"/>
      <c r="I123" s="196"/>
      <c r="J123" s="39"/>
      <c r="K123" s="39"/>
      <c r="L123" s="42"/>
      <c r="M123" s="197"/>
      <c r="N123" s="198"/>
      <c r="O123" s="67"/>
      <c r="P123" s="67"/>
      <c r="Q123" s="67"/>
      <c r="R123" s="67"/>
      <c r="S123" s="67"/>
      <c r="T123" s="68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20" t="s">
        <v>169</v>
      </c>
      <c r="AU123" s="20" t="s">
        <v>81</v>
      </c>
    </row>
    <row r="124" spans="1:65" s="14" customFormat="1" ht="20">
      <c r="B124" s="211"/>
      <c r="C124" s="212"/>
      <c r="D124" s="194" t="s">
        <v>176</v>
      </c>
      <c r="E124" s="213" t="s">
        <v>19</v>
      </c>
      <c r="F124" s="214" t="s">
        <v>2452</v>
      </c>
      <c r="G124" s="212"/>
      <c r="H124" s="215">
        <v>1</v>
      </c>
      <c r="I124" s="216"/>
      <c r="J124" s="212"/>
      <c r="K124" s="212"/>
      <c r="L124" s="217"/>
      <c r="M124" s="218"/>
      <c r="N124" s="219"/>
      <c r="O124" s="219"/>
      <c r="P124" s="219"/>
      <c r="Q124" s="219"/>
      <c r="R124" s="219"/>
      <c r="S124" s="219"/>
      <c r="T124" s="220"/>
      <c r="AT124" s="221" t="s">
        <v>176</v>
      </c>
      <c r="AU124" s="221" t="s">
        <v>81</v>
      </c>
      <c r="AV124" s="14" t="s">
        <v>81</v>
      </c>
      <c r="AW124" s="14" t="s">
        <v>34</v>
      </c>
      <c r="AX124" s="14" t="s">
        <v>72</v>
      </c>
      <c r="AY124" s="221" t="s">
        <v>158</v>
      </c>
    </row>
    <row r="125" spans="1:65" s="15" customFormat="1">
      <c r="B125" s="222"/>
      <c r="C125" s="223"/>
      <c r="D125" s="194" t="s">
        <v>176</v>
      </c>
      <c r="E125" s="224" t="s">
        <v>19</v>
      </c>
      <c r="F125" s="225" t="s">
        <v>179</v>
      </c>
      <c r="G125" s="223"/>
      <c r="H125" s="226">
        <v>1</v>
      </c>
      <c r="I125" s="227"/>
      <c r="J125" s="223"/>
      <c r="K125" s="223"/>
      <c r="L125" s="228"/>
      <c r="M125" s="229"/>
      <c r="N125" s="230"/>
      <c r="O125" s="230"/>
      <c r="P125" s="230"/>
      <c r="Q125" s="230"/>
      <c r="R125" s="230"/>
      <c r="S125" s="230"/>
      <c r="T125" s="231"/>
      <c r="AT125" s="232" t="s">
        <v>176</v>
      </c>
      <c r="AU125" s="232" t="s">
        <v>81</v>
      </c>
      <c r="AV125" s="15" t="s">
        <v>165</v>
      </c>
      <c r="AW125" s="15" t="s">
        <v>34</v>
      </c>
      <c r="AX125" s="15" t="s">
        <v>79</v>
      </c>
      <c r="AY125" s="232" t="s">
        <v>158</v>
      </c>
    </row>
    <row r="126" spans="1:65" s="2" customFormat="1" ht="16.5" customHeight="1">
      <c r="A126" s="37"/>
      <c r="B126" s="38"/>
      <c r="C126" s="181" t="s">
        <v>204</v>
      </c>
      <c r="D126" s="181" t="s">
        <v>160</v>
      </c>
      <c r="E126" s="182" t="s">
        <v>2453</v>
      </c>
      <c r="F126" s="183" t="s">
        <v>2454</v>
      </c>
      <c r="G126" s="184" t="s">
        <v>2426</v>
      </c>
      <c r="H126" s="185">
        <v>3</v>
      </c>
      <c r="I126" s="186"/>
      <c r="J126" s="187">
        <f>ROUND(I126*H126,2)</f>
        <v>0</v>
      </c>
      <c r="K126" s="183" t="s">
        <v>164</v>
      </c>
      <c r="L126" s="42"/>
      <c r="M126" s="188" t="s">
        <v>19</v>
      </c>
      <c r="N126" s="189" t="s">
        <v>43</v>
      </c>
      <c r="O126" s="67"/>
      <c r="P126" s="190">
        <f>O126*H126</f>
        <v>0</v>
      </c>
      <c r="Q126" s="190">
        <v>0</v>
      </c>
      <c r="R126" s="190">
        <f>Q126*H126</f>
        <v>0</v>
      </c>
      <c r="S126" s="190">
        <v>0</v>
      </c>
      <c r="T126" s="191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192" t="s">
        <v>2427</v>
      </c>
      <c r="AT126" s="192" t="s">
        <v>160</v>
      </c>
      <c r="AU126" s="192" t="s">
        <v>81</v>
      </c>
      <c r="AY126" s="20" t="s">
        <v>158</v>
      </c>
      <c r="BE126" s="193">
        <f>IF(N126="základní",J126,0)</f>
        <v>0</v>
      </c>
      <c r="BF126" s="193">
        <f>IF(N126="snížená",J126,0)</f>
        <v>0</v>
      </c>
      <c r="BG126" s="193">
        <f>IF(N126="zákl. přenesená",J126,0)</f>
        <v>0</v>
      </c>
      <c r="BH126" s="193">
        <f>IF(N126="sníž. přenesená",J126,0)</f>
        <v>0</v>
      </c>
      <c r="BI126" s="193">
        <f>IF(N126="nulová",J126,0)</f>
        <v>0</v>
      </c>
      <c r="BJ126" s="20" t="s">
        <v>79</v>
      </c>
      <c r="BK126" s="193">
        <f>ROUND(I126*H126,2)</f>
        <v>0</v>
      </c>
      <c r="BL126" s="20" t="s">
        <v>2427</v>
      </c>
      <c r="BM126" s="192" t="s">
        <v>2455</v>
      </c>
    </row>
    <row r="127" spans="1:65" s="2" customFormat="1">
      <c r="A127" s="37"/>
      <c r="B127" s="38"/>
      <c r="C127" s="39"/>
      <c r="D127" s="194" t="s">
        <v>167</v>
      </c>
      <c r="E127" s="39"/>
      <c r="F127" s="195" t="s">
        <v>2454</v>
      </c>
      <c r="G127" s="39"/>
      <c r="H127" s="39"/>
      <c r="I127" s="196"/>
      <c r="J127" s="39"/>
      <c r="K127" s="39"/>
      <c r="L127" s="42"/>
      <c r="M127" s="197"/>
      <c r="N127" s="198"/>
      <c r="O127" s="67"/>
      <c r="P127" s="67"/>
      <c r="Q127" s="67"/>
      <c r="R127" s="67"/>
      <c r="S127" s="67"/>
      <c r="T127" s="68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20" t="s">
        <v>167</v>
      </c>
      <c r="AU127" s="20" t="s">
        <v>81</v>
      </c>
    </row>
    <row r="128" spans="1:65" s="2" customFormat="1">
      <c r="A128" s="37"/>
      <c r="B128" s="38"/>
      <c r="C128" s="39"/>
      <c r="D128" s="199" t="s">
        <v>169</v>
      </c>
      <c r="E128" s="39"/>
      <c r="F128" s="200" t="s">
        <v>2456</v>
      </c>
      <c r="G128" s="39"/>
      <c r="H128" s="39"/>
      <c r="I128" s="196"/>
      <c r="J128" s="39"/>
      <c r="K128" s="39"/>
      <c r="L128" s="42"/>
      <c r="M128" s="197"/>
      <c r="N128" s="198"/>
      <c r="O128" s="67"/>
      <c r="P128" s="67"/>
      <c r="Q128" s="67"/>
      <c r="R128" s="67"/>
      <c r="S128" s="67"/>
      <c r="T128" s="68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20" t="s">
        <v>169</v>
      </c>
      <c r="AU128" s="20" t="s">
        <v>81</v>
      </c>
    </row>
    <row r="129" spans="1:65" s="2" customFormat="1" ht="54">
      <c r="A129" s="37"/>
      <c r="B129" s="38"/>
      <c r="C129" s="39"/>
      <c r="D129" s="194" t="s">
        <v>862</v>
      </c>
      <c r="E129" s="39"/>
      <c r="F129" s="246" t="s">
        <v>2457</v>
      </c>
      <c r="G129" s="39"/>
      <c r="H129" s="39"/>
      <c r="I129" s="196"/>
      <c r="J129" s="39"/>
      <c r="K129" s="39"/>
      <c r="L129" s="42"/>
      <c r="M129" s="197"/>
      <c r="N129" s="198"/>
      <c r="O129" s="67"/>
      <c r="P129" s="67"/>
      <c r="Q129" s="67"/>
      <c r="R129" s="67"/>
      <c r="S129" s="67"/>
      <c r="T129" s="68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20" t="s">
        <v>862</v>
      </c>
      <c r="AU129" s="20" t="s">
        <v>81</v>
      </c>
    </row>
    <row r="130" spans="1:65" s="13" customFormat="1">
      <c r="B130" s="201"/>
      <c r="C130" s="202"/>
      <c r="D130" s="194" t="s">
        <v>176</v>
      </c>
      <c r="E130" s="203" t="s">
        <v>19</v>
      </c>
      <c r="F130" s="204" t="s">
        <v>2431</v>
      </c>
      <c r="G130" s="202"/>
      <c r="H130" s="203" t="s">
        <v>19</v>
      </c>
      <c r="I130" s="205"/>
      <c r="J130" s="202"/>
      <c r="K130" s="202"/>
      <c r="L130" s="206"/>
      <c r="M130" s="207"/>
      <c r="N130" s="208"/>
      <c r="O130" s="208"/>
      <c r="P130" s="208"/>
      <c r="Q130" s="208"/>
      <c r="R130" s="208"/>
      <c r="S130" s="208"/>
      <c r="T130" s="209"/>
      <c r="AT130" s="210" t="s">
        <v>176</v>
      </c>
      <c r="AU130" s="210" t="s">
        <v>81</v>
      </c>
      <c r="AV130" s="13" t="s">
        <v>79</v>
      </c>
      <c r="AW130" s="13" t="s">
        <v>34</v>
      </c>
      <c r="AX130" s="13" t="s">
        <v>72</v>
      </c>
      <c r="AY130" s="210" t="s">
        <v>158</v>
      </c>
    </row>
    <row r="131" spans="1:65" s="14" customFormat="1">
      <c r="B131" s="211"/>
      <c r="C131" s="212"/>
      <c r="D131" s="194" t="s">
        <v>176</v>
      </c>
      <c r="E131" s="213" t="s">
        <v>19</v>
      </c>
      <c r="F131" s="214" t="s">
        <v>2458</v>
      </c>
      <c r="G131" s="212"/>
      <c r="H131" s="215">
        <v>1</v>
      </c>
      <c r="I131" s="216"/>
      <c r="J131" s="212"/>
      <c r="K131" s="212"/>
      <c r="L131" s="217"/>
      <c r="M131" s="218"/>
      <c r="N131" s="219"/>
      <c r="O131" s="219"/>
      <c r="P131" s="219"/>
      <c r="Q131" s="219"/>
      <c r="R131" s="219"/>
      <c r="S131" s="219"/>
      <c r="T131" s="220"/>
      <c r="AT131" s="221" t="s">
        <v>176</v>
      </c>
      <c r="AU131" s="221" t="s">
        <v>81</v>
      </c>
      <c r="AV131" s="14" t="s">
        <v>81</v>
      </c>
      <c r="AW131" s="14" t="s">
        <v>34</v>
      </c>
      <c r="AX131" s="14" t="s">
        <v>72</v>
      </c>
      <c r="AY131" s="221" t="s">
        <v>158</v>
      </c>
    </row>
    <row r="132" spans="1:65" s="14" customFormat="1">
      <c r="B132" s="211"/>
      <c r="C132" s="212"/>
      <c r="D132" s="194" t="s">
        <v>176</v>
      </c>
      <c r="E132" s="213" t="s">
        <v>19</v>
      </c>
      <c r="F132" s="214" t="s">
        <v>2439</v>
      </c>
      <c r="G132" s="212"/>
      <c r="H132" s="215">
        <v>1</v>
      </c>
      <c r="I132" s="216"/>
      <c r="J132" s="212"/>
      <c r="K132" s="212"/>
      <c r="L132" s="217"/>
      <c r="M132" s="218"/>
      <c r="N132" s="219"/>
      <c r="O132" s="219"/>
      <c r="P132" s="219"/>
      <c r="Q132" s="219"/>
      <c r="R132" s="219"/>
      <c r="S132" s="219"/>
      <c r="T132" s="220"/>
      <c r="AT132" s="221" t="s">
        <v>176</v>
      </c>
      <c r="AU132" s="221" t="s">
        <v>81</v>
      </c>
      <c r="AV132" s="14" t="s">
        <v>81</v>
      </c>
      <c r="AW132" s="14" t="s">
        <v>34</v>
      </c>
      <c r="AX132" s="14" t="s">
        <v>72</v>
      </c>
      <c r="AY132" s="221" t="s">
        <v>158</v>
      </c>
    </row>
    <row r="133" spans="1:65" s="14" customFormat="1">
      <c r="B133" s="211"/>
      <c r="C133" s="212"/>
      <c r="D133" s="194" t="s">
        <v>176</v>
      </c>
      <c r="E133" s="213" t="s">
        <v>19</v>
      </c>
      <c r="F133" s="214" t="s">
        <v>2440</v>
      </c>
      <c r="G133" s="212"/>
      <c r="H133" s="215">
        <v>1</v>
      </c>
      <c r="I133" s="216"/>
      <c r="J133" s="212"/>
      <c r="K133" s="212"/>
      <c r="L133" s="217"/>
      <c r="M133" s="218"/>
      <c r="N133" s="219"/>
      <c r="O133" s="219"/>
      <c r="P133" s="219"/>
      <c r="Q133" s="219"/>
      <c r="R133" s="219"/>
      <c r="S133" s="219"/>
      <c r="T133" s="220"/>
      <c r="AT133" s="221" t="s">
        <v>176</v>
      </c>
      <c r="AU133" s="221" t="s">
        <v>81</v>
      </c>
      <c r="AV133" s="14" t="s">
        <v>81</v>
      </c>
      <c r="AW133" s="14" t="s">
        <v>34</v>
      </c>
      <c r="AX133" s="14" t="s">
        <v>72</v>
      </c>
      <c r="AY133" s="221" t="s">
        <v>158</v>
      </c>
    </row>
    <row r="134" spans="1:65" s="15" customFormat="1">
      <c r="B134" s="222"/>
      <c r="C134" s="223"/>
      <c r="D134" s="194" t="s">
        <v>176</v>
      </c>
      <c r="E134" s="224" t="s">
        <v>19</v>
      </c>
      <c r="F134" s="225" t="s">
        <v>179</v>
      </c>
      <c r="G134" s="223"/>
      <c r="H134" s="226">
        <v>3</v>
      </c>
      <c r="I134" s="227"/>
      <c r="J134" s="223"/>
      <c r="K134" s="223"/>
      <c r="L134" s="228"/>
      <c r="M134" s="229"/>
      <c r="N134" s="230"/>
      <c r="O134" s="230"/>
      <c r="P134" s="230"/>
      <c r="Q134" s="230"/>
      <c r="R134" s="230"/>
      <c r="S134" s="230"/>
      <c r="T134" s="231"/>
      <c r="AT134" s="232" t="s">
        <v>176</v>
      </c>
      <c r="AU134" s="232" t="s">
        <v>81</v>
      </c>
      <c r="AV134" s="15" t="s">
        <v>165</v>
      </c>
      <c r="AW134" s="15" t="s">
        <v>34</v>
      </c>
      <c r="AX134" s="15" t="s">
        <v>79</v>
      </c>
      <c r="AY134" s="232" t="s">
        <v>158</v>
      </c>
    </row>
    <row r="135" spans="1:65" s="12" customFormat="1" ht="22.9" customHeight="1">
      <c r="B135" s="165"/>
      <c r="C135" s="166"/>
      <c r="D135" s="167" t="s">
        <v>71</v>
      </c>
      <c r="E135" s="179" t="s">
        <v>2459</v>
      </c>
      <c r="F135" s="179" t="s">
        <v>2460</v>
      </c>
      <c r="G135" s="166"/>
      <c r="H135" s="166"/>
      <c r="I135" s="169"/>
      <c r="J135" s="180">
        <f>BK135</f>
        <v>0</v>
      </c>
      <c r="K135" s="166"/>
      <c r="L135" s="171"/>
      <c r="M135" s="172"/>
      <c r="N135" s="173"/>
      <c r="O135" s="173"/>
      <c r="P135" s="174">
        <f>SUM(P136:P158)</f>
        <v>0</v>
      </c>
      <c r="Q135" s="173"/>
      <c r="R135" s="174">
        <f>SUM(R136:R158)</f>
        <v>0</v>
      </c>
      <c r="S135" s="173"/>
      <c r="T135" s="175">
        <f>SUM(T136:T158)</f>
        <v>0</v>
      </c>
      <c r="AR135" s="176" t="s">
        <v>195</v>
      </c>
      <c r="AT135" s="177" t="s">
        <v>71</v>
      </c>
      <c r="AU135" s="177" t="s">
        <v>79</v>
      </c>
      <c r="AY135" s="176" t="s">
        <v>158</v>
      </c>
      <c r="BK135" s="178">
        <f>SUM(BK136:BK158)</f>
        <v>0</v>
      </c>
    </row>
    <row r="136" spans="1:65" s="2" customFormat="1" ht="16.5" customHeight="1">
      <c r="A136" s="37"/>
      <c r="B136" s="38"/>
      <c r="C136" s="181" t="s">
        <v>211</v>
      </c>
      <c r="D136" s="181" t="s">
        <v>160</v>
      </c>
      <c r="E136" s="182" t="s">
        <v>2461</v>
      </c>
      <c r="F136" s="183" t="s">
        <v>2462</v>
      </c>
      <c r="G136" s="184" t="s">
        <v>2463</v>
      </c>
      <c r="H136" s="262"/>
      <c r="I136" s="186"/>
      <c r="J136" s="187">
        <f>ROUND(I136*H136,2)</f>
        <v>0</v>
      </c>
      <c r="K136" s="183" t="s">
        <v>164</v>
      </c>
      <c r="L136" s="42"/>
      <c r="M136" s="188" t="s">
        <v>19</v>
      </c>
      <c r="N136" s="189" t="s">
        <v>43</v>
      </c>
      <c r="O136" s="67"/>
      <c r="P136" s="190">
        <f>O136*H136</f>
        <v>0</v>
      </c>
      <c r="Q136" s="190">
        <v>0</v>
      </c>
      <c r="R136" s="190">
        <f>Q136*H136</f>
        <v>0</v>
      </c>
      <c r="S136" s="190">
        <v>0</v>
      </c>
      <c r="T136" s="191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92" t="s">
        <v>2427</v>
      </c>
      <c r="AT136" s="192" t="s">
        <v>160</v>
      </c>
      <c r="AU136" s="192" t="s">
        <v>81</v>
      </c>
      <c r="AY136" s="20" t="s">
        <v>158</v>
      </c>
      <c r="BE136" s="193">
        <f>IF(N136="základní",J136,0)</f>
        <v>0</v>
      </c>
      <c r="BF136" s="193">
        <f>IF(N136="snížená",J136,0)</f>
        <v>0</v>
      </c>
      <c r="BG136" s="193">
        <f>IF(N136="zákl. přenesená",J136,0)</f>
        <v>0</v>
      </c>
      <c r="BH136" s="193">
        <f>IF(N136="sníž. přenesená",J136,0)</f>
        <v>0</v>
      </c>
      <c r="BI136" s="193">
        <f>IF(N136="nulová",J136,0)</f>
        <v>0</v>
      </c>
      <c r="BJ136" s="20" t="s">
        <v>79</v>
      </c>
      <c r="BK136" s="193">
        <f>ROUND(I136*H136,2)</f>
        <v>0</v>
      </c>
      <c r="BL136" s="20" t="s">
        <v>2427</v>
      </c>
      <c r="BM136" s="192" t="s">
        <v>2464</v>
      </c>
    </row>
    <row r="137" spans="1:65" s="2" customFormat="1">
      <c r="A137" s="37"/>
      <c r="B137" s="38"/>
      <c r="C137" s="39"/>
      <c r="D137" s="194" t="s">
        <v>167</v>
      </c>
      <c r="E137" s="39"/>
      <c r="F137" s="195" t="s">
        <v>2462</v>
      </c>
      <c r="G137" s="39"/>
      <c r="H137" s="39"/>
      <c r="I137" s="196"/>
      <c r="J137" s="39"/>
      <c r="K137" s="39"/>
      <c r="L137" s="42"/>
      <c r="M137" s="197"/>
      <c r="N137" s="198"/>
      <c r="O137" s="67"/>
      <c r="P137" s="67"/>
      <c r="Q137" s="67"/>
      <c r="R137" s="67"/>
      <c r="S137" s="67"/>
      <c r="T137" s="68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20" t="s">
        <v>167</v>
      </c>
      <c r="AU137" s="20" t="s">
        <v>81</v>
      </c>
    </row>
    <row r="138" spans="1:65" s="2" customFormat="1">
      <c r="A138" s="37"/>
      <c r="B138" s="38"/>
      <c r="C138" s="39"/>
      <c r="D138" s="199" t="s">
        <v>169</v>
      </c>
      <c r="E138" s="39"/>
      <c r="F138" s="200" t="s">
        <v>2465</v>
      </c>
      <c r="G138" s="39"/>
      <c r="H138" s="39"/>
      <c r="I138" s="196"/>
      <c r="J138" s="39"/>
      <c r="K138" s="39"/>
      <c r="L138" s="42"/>
      <c r="M138" s="197"/>
      <c r="N138" s="198"/>
      <c r="O138" s="67"/>
      <c r="P138" s="67"/>
      <c r="Q138" s="67"/>
      <c r="R138" s="67"/>
      <c r="S138" s="67"/>
      <c r="T138" s="68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20" t="s">
        <v>169</v>
      </c>
      <c r="AU138" s="20" t="s">
        <v>81</v>
      </c>
    </row>
    <row r="139" spans="1:65" s="2" customFormat="1" ht="387">
      <c r="A139" s="37"/>
      <c r="B139" s="38"/>
      <c r="C139" s="39"/>
      <c r="D139" s="194" t="s">
        <v>862</v>
      </c>
      <c r="E139" s="39"/>
      <c r="F139" s="246" t="s">
        <v>2466</v>
      </c>
      <c r="G139" s="39"/>
      <c r="H139" s="39"/>
      <c r="I139" s="196"/>
      <c r="J139" s="39"/>
      <c r="K139" s="39"/>
      <c r="L139" s="42"/>
      <c r="M139" s="197"/>
      <c r="N139" s="198"/>
      <c r="O139" s="67"/>
      <c r="P139" s="67"/>
      <c r="Q139" s="67"/>
      <c r="R139" s="67"/>
      <c r="S139" s="67"/>
      <c r="T139" s="68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20" t="s">
        <v>862</v>
      </c>
      <c r="AU139" s="20" t="s">
        <v>81</v>
      </c>
    </row>
    <row r="140" spans="1:65" s="13" customFormat="1">
      <c r="B140" s="201"/>
      <c r="C140" s="202"/>
      <c r="D140" s="194" t="s">
        <v>176</v>
      </c>
      <c r="E140" s="203" t="s">
        <v>19</v>
      </c>
      <c r="F140" s="204" t="s">
        <v>2467</v>
      </c>
      <c r="G140" s="202"/>
      <c r="H140" s="203" t="s">
        <v>19</v>
      </c>
      <c r="I140" s="205"/>
      <c r="J140" s="202"/>
      <c r="K140" s="202"/>
      <c r="L140" s="206"/>
      <c r="M140" s="207"/>
      <c r="N140" s="208"/>
      <c r="O140" s="208"/>
      <c r="P140" s="208"/>
      <c r="Q140" s="208"/>
      <c r="R140" s="208"/>
      <c r="S140" s="208"/>
      <c r="T140" s="209"/>
      <c r="AT140" s="210" t="s">
        <v>176</v>
      </c>
      <c r="AU140" s="210" t="s">
        <v>81</v>
      </c>
      <c r="AV140" s="13" t="s">
        <v>79</v>
      </c>
      <c r="AW140" s="13" t="s">
        <v>34</v>
      </c>
      <c r="AX140" s="13" t="s">
        <v>72</v>
      </c>
      <c r="AY140" s="210" t="s">
        <v>158</v>
      </c>
    </row>
    <row r="141" spans="1:65" s="13" customFormat="1">
      <c r="B141" s="201"/>
      <c r="C141" s="202"/>
      <c r="D141" s="194" t="s">
        <v>176</v>
      </c>
      <c r="E141" s="203" t="s">
        <v>19</v>
      </c>
      <c r="F141" s="204" t="s">
        <v>2468</v>
      </c>
      <c r="G141" s="202"/>
      <c r="H141" s="203" t="s">
        <v>19</v>
      </c>
      <c r="I141" s="205"/>
      <c r="J141" s="202"/>
      <c r="K141" s="202"/>
      <c r="L141" s="206"/>
      <c r="M141" s="207"/>
      <c r="N141" s="208"/>
      <c r="O141" s="208"/>
      <c r="P141" s="208"/>
      <c r="Q141" s="208"/>
      <c r="R141" s="208"/>
      <c r="S141" s="208"/>
      <c r="T141" s="209"/>
      <c r="AT141" s="210" t="s">
        <v>176</v>
      </c>
      <c r="AU141" s="210" t="s">
        <v>81</v>
      </c>
      <c r="AV141" s="13" t="s">
        <v>79</v>
      </c>
      <c r="AW141" s="13" t="s">
        <v>34</v>
      </c>
      <c r="AX141" s="13" t="s">
        <v>72</v>
      </c>
      <c r="AY141" s="210" t="s">
        <v>158</v>
      </c>
    </row>
    <row r="142" spans="1:65" s="13" customFormat="1">
      <c r="B142" s="201"/>
      <c r="C142" s="202"/>
      <c r="D142" s="194" t="s">
        <v>176</v>
      </c>
      <c r="E142" s="203" t="s">
        <v>19</v>
      </c>
      <c r="F142" s="204" t="s">
        <v>2469</v>
      </c>
      <c r="G142" s="202"/>
      <c r="H142" s="203" t="s">
        <v>19</v>
      </c>
      <c r="I142" s="205"/>
      <c r="J142" s="202"/>
      <c r="K142" s="202"/>
      <c r="L142" s="206"/>
      <c r="M142" s="207"/>
      <c r="N142" s="208"/>
      <c r="O142" s="208"/>
      <c r="P142" s="208"/>
      <c r="Q142" s="208"/>
      <c r="R142" s="208"/>
      <c r="S142" s="208"/>
      <c r="T142" s="209"/>
      <c r="AT142" s="210" t="s">
        <v>176</v>
      </c>
      <c r="AU142" s="210" t="s">
        <v>81</v>
      </c>
      <c r="AV142" s="13" t="s">
        <v>79</v>
      </c>
      <c r="AW142" s="13" t="s">
        <v>34</v>
      </c>
      <c r="AX142" s="13" t="s">
        <v>72</v>
      </c>
      <c r="AY142" s="210" t="s">
        <v>158</v>
      </c>
    </row>
    <row r="143" spans="1:65" s="13" customFormat="1">
      <c r="B143" s="201"/>
      <c r="C143" s="202"/>
      <c r="D143" s="194" t="s">
        <v>176</v>
      </c>
      <c r="E143" s="203" t="s">
        <v>19</v>
      </c>
      <c r="F143" s="204" t="s">
        <v>2470</v>
      </c>
      <c r="G143" s="202"/>
      <c r="H143" s="203" t="s">
        <v>19</v>
      </c>
      <c r="I143" s="205"/>
      <c r="J143" s="202"/>
      <c r="K143" s="202"/>
      <c r="L143" s="206"/>
      <c r="M143" s="207"/>
      <c r="N143" s="208"/>
      <c r="O143" s="208"/>
      <c r="P143" s="208"/>
      <c r="Q143" s="208"/>
      <c r="R143" s="208"/>
      <c r="S143" s="208"/>
      <c r="T143" s="209"/>
      <c r="AT143" s="210" t="s">
        <v>176</v>
      </c>
      <c r="AU143" s="210" t="s">
        <v>81</v>
      </c>
      <c r="AV143" s="13" t="s">
        <v>79</v>
      </c>
      <c r="AW143" s="13" t="s">
        <v>34</v>
      </c>
      <c r="AX143" s="13" t="s">
        <v>72</v>
      </c>
      <c r="AY143" s="210" t="s">
        <v>158</v>
      </c>
    </row>
    <row r="144" spans="1:65" s="13" customFormat="1">
      <c r="B144" s="201"/>
      <c r="C144" s="202"/>
      <c r="D144" s="194" t="s">
        <v>176</v>
      </c>
      <c r="E144" s="203" t="s">
        <v>19</v>
      </c>
      <c r="F144" s="204" t="s">
        <v>2471</v>
      </c>
      <c r="G144" s="202"/>
      <c r="H144" s="203" t="s">
        <v>19</v>
      </c>
      <c r="I144" s="205"/>
      <c r="J144" s="202"/>
      <c r="K144" s="202"/>
      <c r="L144" s="206"/>
      <c r="M144" s="207"/>
      <c r="N144" s="208"/>
      <c r="O144" s="208"/>
      <c r="P144" s="208"/>
      <c r="Q144" s="208"/>
      <c r="R144" s="208"/>
      <c r="S144" s="208"/>
      <c r="T144" s="209"/>
      <c r="AT144" s="210" t="s">
        <v>176</v>
      </c>
      <c r="AU144" s="210" t="s">
        <v>81</v>
      </c>
      <c r="AV144" s="13" t="s">
        <v>79</v>
      </c>
      <c r="AW144" s="13" t="s">
        <v>34</v>
      </c>
      <c r="AX144" s="13" t="s">
        <v>72</v>
      </c>
      <c r="AY144" s="210" t="s">
        <v>158</v>
      </c>
    </row>
    <row r="145" spans="1:65" s="13" customFormat="1">
      <c r="B145" s="201"/>
      <c r="C145" s="202"/>
      <c r="D145" s="194" t="s">
        <v>176</v>
      </c>
      <c r="E145" s="203" t="s">
        <v>19</v>
      </c>
      <c r="F145" s="204" t="s">
        <v>2472</v>
      </c>
      <c r="G145" s="202"/>
      <c r="H145" s="203" t="s">
        <v>19</v>
      </c>
      <c r="I145" s="205"/>
      <c r="J145" s="202"/>
      <c r="K145" s="202"/>
      <c r="L145" s="206"/>
      <c r="M145" s="207"/>
      <c r="N145" s="208"/>
      <c r="O145" s="208"/>
      <c r="P145" s="208"/>
      <c r="Q145" s="208"/>
      <c r="R145" s="208"/>
      <c r="S145" s="208"/>
      <c r="T145" s="209"/>
      <c r="AT145" s="210" t="s">
        <v>176</v>
      </c>
      <c r="AU145" s="210" t="s">
        <v>81</v>
      </c>
      <c r="AV145" s="13" t="s">
        <v>79</v>
      </c>
      <c r="AW145" s="13" t="s">
        <v>34</v>
      </c>
      <c r="AX145" s="13" t="s">
        <v>72</v>
      </c>
      <c r="AY145" s="210" t="s">
        <v>158</v>
      </c>
    </row>
    <row r="146" spans="1:65" s="13" customFormat="1">
      <c r="B146" s="201"/>
      <c r="C146" s="202"/>
      <c r="D146" s="194" t="s">
        <v>176</v>
      </c>
      <c r="E146" s="203" t="s">
        <v>19</v>
      </c>
      <c r="F146" s="204" t="s">
        <v>2473</v>
      </c>
      <c r="G146" s="202"/>
      <c r="H146" s="203" t="s">
        <v>19</v>
      </c>
      <c r="I146" s="205"/>
      <c r="J146" s="202"/>
      <c r="K146" s="202"/>
      <c r="L146" s="206"/>
      <c r="M146" s="207"/>
      <c r="N146" s="208"/>
      <c r="O146" s="208"/>
      <c r="P146" s="208"/>
      <c r="Q146" s="208"/>
      <c r="R146" s="208"/>
      <c r="S146" s="208"/>
      <c r="T146" s="209"/>
      <c r="AT146" s="210" t="s">
        <v>176</v>
      </c>
      <c r="AU146" s="210" t="s">
        <v>81</v>
      </c>
      <c r="AV146" s="13" t="s">
        <v>79</v>
      </c>
      <c r="AW146" s="13" t="s">
        <v>34</v>
      </c>
      <c r="AX146" s="13" t="s">
        <v>72</v>
      </c>
      <c r="AY146" s="210" t="s">
        <v>158</v>
      </c>
    </row>
    <row r="147" spans="1:65" s="13" customFormat="1">
      <c r="B147" s="201"/>
      <c r="C147" s="202"/>
      <c r="D147" s="194" t="s">
        <v>176</v>
      </c>
      <c r="E147" s="203" t="s">
        <v>19</v>
      </c>
      <c r="F147" s="204" t="s">
        <v>2474</v>
      </c>
      <c r="G147" s="202"/>
      <c r="H147" s="203" t="s">
        <v>19</v>
      </c>
      <c r="I147" s="205"/>
      <c r="J147" s="202"/>
      <c r="K147" s="202"/>
      <c r="L147" s="206"/>
      <c r="M147" s="207"/>
      <c r="N147" s="208"/>
      <c r="O147" s="208"/>
      <c r="P147" s="208"/>
      <c r="Q147" s="208"/>
      <c r="R147" s="208"/>
      <c r="S147" s="208"/>
      <c r="T147" s="209"/>
      <c r="AT147" s="210" t="s">
        <v>176</v>
      </c>
      <c r="AU147" s="210" t="s">
        <v>81</v>
      </c>
      <c r="AV147" s="13" t="s">
        <v>79</v>
      </c>
      <c r="AW147" s="13" t="s">
        <v>34</v>
      </c>
      <c r="AX147" s="13" t="s">
        <v>72</v>
      </c>
      <c r="AY147" s="210" t="s">
        <v>158</v>
      </c>
    </row>
    <row r="148" spans="1:65" s="13" customFormat="1">
      <c r="B148" s="201"/>
      <c r="C148" s="202"/>
      <c r="D148" s="194" t="s">
        <v>176</v>
      </c>
      <c r="E148" s="203" t="s">
        <v>19</v>
      </c>
      <c r="F148" s="204" t="s">
        <v>2475</v>
      </c>
      <c r="G148" s="202"/>
      <c r="H148" s="203" t="s">
        <v>19</v>
      </c>
      <c r="I148" s="205"/>
      <c r="J148" s="202"/>
      <c r="K148" s="202"/>
      <c r="L148" s="206"/>
      <c r="M148" s="207"/>
      <c r="N148" s="208"/>
      <c r="O148" s="208"/>
      <c r="P148" s="208"/>
      <c r="Q148" s="208"/>
      <c r="R148" s="208"/>
      <c r="S148" s="208"/>
      <c r="T148" s="209"/>
      <c r="AT148" s="210" t="s">
        <v>176</v>
      </c>
      <c r="AU148" s="210" t="s">
        <v>81</v>
      </c>
      <c r="AV148" s="13" t="s">
        <v>79</v>
      </c>
      <c r="AW148" s="13" t="s">
        <v>34</v>
      </c>
      <c r="AX148" s="13" t="s">
        <v>72</v>
      </c>
      <c r="AY148" s="210" t="s">
        <v>158</v>
      </c>
    </row>
    <row r="149" spans="1:65" s="15" customFormat="1">
      <c r="B149" s="222"/>
      <c r="C149" s="223"/>
      <c r="D149" s="194" t="s">
        <v>176</v>
      </c>
      <c r="E149" s="224" t="s">
        <v>19</v>
      </c>
      <c r="F149" s="225" t="s">
        <v>179</v>
      </c>
      <c r="G149" s="223"/>
      <c r="H149" s="226">
        <v>0</v>
      </c>
      <c r="I149" s="227"/>
      <c r="J149" s="223"/>
      <c r="K149" s="223"/>
      <c r="L149" s="228"/>
      <c r="M149" s="229"/>
      <c r="N149" s="230"/>
      <c r="O149" s="230"/>
      <c r="P149" s="230"/>
      <c r="Q149" s="230"/>
      <c r="R149" s="230"/>
      <c r="S149" s="230"/>
      <c r="T149" s="231"/>
      <c r="AT149" s="232" t="s">
        <v>176</v>
      </c>
      <c r="AU149" s="232" t="s">
        <v>81</v>
      </c>
      <c r="AV149" s="15" t="s">
        <v>165</v>
      </c>
      <c r="AW149" s="15" t="s">
        <v>34</v>
      </c>
      <c r="AX149" s="15" t="s">
        <v>79</v>
      </c>
      <c r="AY149" s="232" t="s">
        <v>158</v>
      </c>
    </row>
    <row r="150" spans="1:65" s="2" customFormat="1" ht="16.5" customHeight="1">
      <c r="A150" s="37"/>
      <c r="B150" s="38"/>
      <c r="C150" s="181" t="s">
        <v>219</v>
      </c>
      <c r="D150" s="181" t="s">
        <v>160</v>
      </c>
      <c r="E150" s="182" t="s">
        <v>2476</v>
      </c>
      <c r="F150" s="183" t="s">
        <v>2477</v>
      </c>
      <c r="G150" s="184" t="s">
        <v>2478</v>
      </c>
      <c r="H150" s="185">
        <v>660</v>
      </c>
      <c r="I150" s="186"/>
      <c r="J150" s="187">
        <f>ROUND(I150*H150,2)</f>
        <v>0</v>
      </c>
      <c r="K150" s="183" t="s">
        <v>164</v>
      </c>
      <c r="L150" s="42"/>
      <c r="M150" s="188" t="s">
        <v>19</v>
      </c>
      <c r="N150" s="189" t="s">
        <v>43</v>
      </c>
      <c r="O150" s="67"/>
      <c r="P150" s="190">
        <f>O150*H150</f>
        <v>0</v>
      </c>
      <c r="Q150" s="190">
        <v>0</v>
      </c>
      <c r="R150" s="190">
        <f>Q150*H150</f>
        <v>0</v>
      </c>
      <c r="S150" s="190">
        <v>0</v>
      </c>
      <c r="T150" s="191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92" t="s">
        <v>2427</v>
      </c>
      <c r="AT150" s="192" t="s">
        <v>160</v>
      </c>
      <c r="AU150" s="192" t="s">
        <v>81</v>
      </c>
      <c r="AY150" s="20" t="s">
        <v>158</v>
      </c>
      <c r="BE150" s="193">
        <f>IF(N150="základní",J150,0)</f>
        <v>0</v>
      </c>
      <c r="BF150" s="193">
        <f>IF(N150="snížená",J150,0)</f>
        <v>0</v>
      </c>
      <c r="BG150" s="193">
        <f>IF(N150="zákl. přenesená",J150,0)</f>
        <v>0</v>
      </c>
      <c r="BH150" s="193">
        <f>IF(N150="sníž. přenesená",J150,0)</f>
        <v>0</v>
      </c>
      <c r="BI150" s="193">
        <f>IF(N150="nulová",J150,0)</f>
        <v>0</v>
      </c>
      <c r="BJ150" s="20" t="s">
        <v>79</v>
      </c>
      <c r="BK150" s="193">
        <f>ROUND(I150*H150,2)</f>
        <v>0</v>
      </c>
      <c r="BL150" s="20" t="s">
        <v>2427</v>
      </c>
      <c r="BM150" s="192" t="s">
        <v>2479</v>
      </c>
    </row>
    <row r="151" spans="1:65" s="2" customFormat="1">
      <c r="A151" s="37"/>
      <c r="B151" s="38"/>
      <c r="C151" s="39"/>
      <c r="D151" s="194" t="s">
        <v>167</v>
      </c>
      <c r="E151" s="39"/>
      <c r="F151" s="195" t="s">
        <v>2477</v>
      </c>
      <c r="G151" s="39"/>
      <c r="H151" s="39"/>
      <c r="I151" s="196"/>
      <c r="J151" s="39"/>
      <c r="K151" s="39"/>
      <c r="L151" s="42"/>
      <c r="M151" s="197"/>
      <c r="N151" s="198"/>
      <c r="O151" s="67"/>
      <c r="P151" s="67"/>
      <c r="Q151" s="67"/>
      <c r="R151" s="67"/>
      <c r="S151" s="67"/>
      <c r="T151" s="68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20" t="s">
        <v>167</v>
      </c>
      <c r="AU151" s="20" t="s">
        <v>81</v>
      </c>
    </row>
    <row r="152" spans="1:65" s="2" customFormat="1">
      <c r="A152" s="37"/>
      <c r="B152" s="38"/>
      <c r="C152" s="39"/>
      <c r="D152" s="199" t="s">
        <v>169</v>
      </c>
      <c r="E152" s="39"/>
      <c r="F152" s="200" t="s">
        <v>2480</v>
      </c>
      <c r="G152" s="39"/>
      <c r="H152" s="39"/>
      <c r="I152" s="196"/>
      <c r="J152" s="39"/>
      <c r="K152" s="39"/>
      <c r="L152" s="42"/>
      <c r="M152" s="197"/>
      <c r="N152" s="198"/>
      <c r="O152" s="67"/>
      <c r="P152" s="67"/>
      <c r="Q152" s="67"/>
      <c r="R152" s="67"/>
      <c r="S152" s="67"/>
      <c r="T152" s="68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20" t="s">
        <v>169</v>
      </c>
      <c r="AU152" s="20" t="s">
        <v>81</v>
      </c>
    </row>
    <row r="153" spans="1:65" s="2" customFormat="1" ht="36">
      <c r="A153" s="37"/>
      <c r="B153" s="38"/>
      <c r="C153" s="39"/>
      <c r="D153" s="194" t="s">
        <v>862</v>
      </c>
      <c r="E153" s="39"/>
      <c r="F153" s="246" t="s">
        <v>2481</v>
      </c>
      <c r="G153" s="39"/>
      <c r="H153" s="39"/>
      <c r="I153" s="196"/>
      <c r="J153" s="39"/>
      <c r="K153" s="39"/>
      <c r="L153" s="42"/>
      <c r="M153" s="197"/>
      <c r="N153" s="198"/>
      <c r="O153" s="67"/>
      <c r="P153" s="67"/>
      <c r="Q153" s="67"/>
      <c r="R153" s="67"/>
      <c r="S153" s="67"/>
      <c r="T153" s="68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20" t="s">
        <v>862</v>
      </c>
      <c r="AU153" s="20" t="s">
        <v>81</v>
      </c>
    </row>
    <row r="154" spans="1:65" s="13" customFormat="1" ht="20">
      <c r="B154" s="201"/>
      <c r="C154" s="202"/>
      <c r="D154" s="194" t="s">
        <v>176</v>
      </c>
      <c r="E154" s="203" t="s">
        <v>19</v>
      </c>
      <c r="F154" s="204" t="s">
        <v>2482</v>
      </c>
      <c r="G154" s="202"/>
      <c r="H154" s="203" t="s">
        <v>19</v>
      </c>
      <c r="I154" s="205"/>
      <c r="J154" s="202"/>
      <c r="K154" s="202"/>
      <c r="L154" s="206"/>
      <c r="M154" s="207"/>
      <c r="N154" s="208"/>
      <c r="O154" s="208"/>
      <c r="P154" s="208"/>
      <c r="Q154" s="208"/>
      <c r="R154" s="208"/>
      <c r="S154" s="208"/>
      <c r="T154" s="209"/>
      <c r="AT154" s="210" t="s">
        <v>176</v>
      </c>
      <c r="AU154" s="210" t="s">
        <v>81</v>
      </c>
      <c r="AV154" s="13" t="s">
        <v>79</v>
      </c>
      <c r="AW154" s="13" t="s">
        <v>34</v>
      </c>
      <c r="AX154" s="13" t="s">
        <v>72</v>
      </c>
      <c r="AY154" s="210" t="s">
        <v>158</v>
      </c>
    </row>
    <row r="155" spans="1:65" s="14" customFormat="1">
      <c r="B155" s="211"/>
      <c r="C155" s="212"/>
      <c r="D155" s="194" t="s">
        <v>176</v>
      </c>
      <c r="E155" s="213" t="s">
        <v>19</v>
      </c>
      <c r="F155" s="214" t="s">
        <v>2483</v>
      </c>
      <c r="G155" s="212"/>
      <c r="H155" s="215">
        <v>300</v>
      </c>
      <c r="I155" s="216"/>
      <c r="J155" s="212"/>
      <c r="K155" s="212"/>
      <c r="L155" s="217"/>
      <c r="M155" s="218"/>
      <c r="N155" s="219"/>
      <c r="O155" s="219"/>
      <c r="P155" s="219"/>
      <c r="Q155" s="219"/>
      <c r="R155" s="219"/>
      <c r="S155" s="219"/>
      <c r="T155" s="220"/>
      <c r="AT155" s="221" t="s">
        <v>176</v>
      </c>
      <c r="AU155" s="221" t="s">
        <v>81</v>
      </c>
      <c r="AV155" s="14" t="s">
        <v>81</v>
      </c>
      <c r="AW155" s="14" t="s">
        <v>34</v>
      </c>
      <c r="AX155" s="14" t="s">
        <v>72</v>
      </c>
      <c r="AY155" s="221" t="s">
        <v>158</v>
      </c>
    </row>
    <row r="156" spans="1:65" s="13" customFormat="1" ht="20">
      <c r="B156" s="201"/>
      <c r="C156" s="202"/>
      <c r="D156" s="194" t="s">
        <v>176</v>
      </c>
      <c r="E156" s="203" t="s">
        <v>19</v>
      </c>
      <c r="F156" s="204" t="s">
        <v>2484</v>
      </c>
      <c r="G156" s="202"/>
      <c r="H156" s="203" t="s">
        <v>19</v>
      </c>
      <c r="I156" s="205"/>
      <c r="J156" s="202"/>
      <c r="K156" s="202"/>
      <c r="L156" s="206"/>
      <c r="M156" s="207"/>
      <c r="N156" s="208"/>
      <c r="O156" s="208"/>
      <c r="P156" s="208"/>
      <c r="Q156" s="208"/>
      <c r="R156" s="208"/>
      <c r="S156" s="208"/>
      <c r="T156" s="209"/>
      <c r="AT156" s="210" t="s">
        <v>176</v>
      </c>
      <c r="AU156" s="210" t="s">
        <v>81</v>
      </c>
      <c r="AV156" s="13" t="s">
        <v>79</v>
      </c>
      <c r="AW156" s="13" t="s">
        <v>34</v>
      </c>
      <c r="AX156" s="13" t="s">
        <v>72</v>
      </c>
      <c r="AY156" s="210" t="s">
        <v>158</v>
      </c>
    </row>
    <row r="157" spans="1:65" s="14" customFormat="1">
      <c r="B157" s="211"/>
      <c r="C157" s="212"/>
      <c r="D157" s="194" t="s">
        <v>176</v>
      </c>
      <c r="E157" s="213" t="s">
        <v>19</v>
      </c>
      <c r="F157" s="214" t="s">
        <v>2485</v>
      </c>
      <c r="G157" s="212"/>
      <c r="H157" s="215">
        <v>360</v>
      </c>
      <c r="I157" s="216"/>
      <c r="J157" s="212"/>
      <c r="K157" s="212"/>
      <c r="L157" s="217"/>
      <c r="M157" s="218"/>
      <c r="N157" s="219"/>
      <c r="O157" s="219"/>
      <c r="P157" s="219"/>
      <c r="Q157" s="219"/>
      <c r="R157" s="219"/>
      <c r="S157" s="219"/>
      <c r="T157" s="220"/>
      <c r="AT157" s="221" t="s">
        <v>176</v>
      </c>
      <c r="AU157" s="221" t="s">
        <v>81</v>
      </c>
      <c r="AV157" s="14" t="s">
        <v>81</v>
      </c>
      <c r="AW157" s="14" t="s">
        <v>34</v>
      </c>
      <c r="AX157" s="14" t="s">
        <v>72</v>
      </c>
      <c r="AY157" s="221" t="s">
        <v>158</v>
      </c>
    </row>
    <row r="158" spans="1:65" s="15" customFormat="1">
      <c r="B158" s="222"/>
      <c r="C158" s="223"/>
      <c r="D158" s="194" t="s">
        <v>176</v>
      </c>
      <c r="E158" s="224" t="s">
        <v>19</v>
      </c>
      <c r="F158" s="225" t="s">
        <v>179</v>
      </c>
      <c r="G158" s="223"/>
      <c r="H158" s="226">
        <v>660</v>
      </c>
      <c r="I158" s="227"/>
      <c r="J158" s="223"/>
      <c r="K158" s="223"/>
      <c r="L158" s="228"/>
      <c r="M158" s="229"/>
      <c r="N158" s="230"/>
      <c r="O158" s="230"/>
      <c r="P158" s="230"/>
      <c r="Q158" s="230"/>
      <c r="R158" s="230"/>
      <c r="S158" s="230"/>
      <c r="T158" s="231"/>
      <c r="AT158" s="232" t="s">
        <v>176</v>
      </c>
      <c r="AU158" s="232" t="s">
        <v>81</v>
      </c>
      <c r="AV158" s="15" t="s">
        <v>165</v>
      </c>
      <c r="AW158" s="15" t="s">
        <v>34</v>
      </c>
      <c r="AX158" s="15" t="s">
        <v>79</v>
      </c>
      <c r="AY158" s="232" t="s">
        <v>158</v>
      </c>
    </row>
    <row r="159" spans="1:65" s="12" customFormat="1" ht="22.9" customHeight="1">
      <c r="B159" s="165"/>
      <c r="C159" s="166"/>
      <c r="D159" s="167" t="s">
        <v>71</v>
      </c>
      <c r="E159" s="179" t="s">
        <v>2486</v>
      </c>
      <c r="F159" s="179" t="s">
        <v>2487</v>
      </c>
      <c r="G159" s="166"/>
      <c r="H159" s="166"/>
      <c r="I159" s="169"/>
      <c r="J159" s="180">
        <f>BK159</f>
        <v>0</v>
      </c>
      <c r="K159" s="166"/>
      <c r="L159" s="171"/>
      <c r="M159" s="172"/>
      <c r="N159" s="173"/>
      <c r="O159" s="173"/>
      <c r="P159" s="174">
        <f>SUM(P160:P169)</f>
        <v>0</v>
      </c>
      <c r="Q159" s="173"/>
      <c r="R159" s="174">
        <f>SUM(R160:R169)</f>
        <v>0</v>
      </c>
      <c r="S159" s="173"/>
      <c r="T159" s="175">
        <f>SUM(T160:T169)</f>
        <v>0</v>
      </c>
      <c r="AR159" s="176" t="s">
        <v>195</v>
      </c>
      <c r="AT159" s="177" t="s">
        <v>71</v>
      </c>
      <c r="AU159" s="177" t="s">
        <v>79</v>
      </c>
      <c r="AY159" s="176" t="s">
        <v>158</v>
      </c>
      <c r="BK159" s="178">
        <f>SUM(BK160:BK169)</f>
        <v>0</v>
      </c>
    </row>
    <row r="160" spans="1:65" s="2" customFormat="1" ht="24.25" customHeight="1">
      <c r="A160" s="37"/>
      <c r="B160" s="38"/>
      <c r="C160" s="181" t="s">
        <v>227</v>
      </c>
      <c r="D160" s="181" t="s">
        <v>160</v>
      </c>
      <c r="E160" s="182" t="s">
        <v>2488</v>
      </c>
      <c r="F160" s="183" t="s">
        <v>2489</v>
      </c>
      <c r="G160" s="184" t="s">
        <v>2490</v>
      </c>
      <c r="H160" s="185">
        <v>10</v>
      </c>
      <c r="I160" s="186"/>
      <c r="J160" s="187">
        <f>ROUND(I160*H160,2)</f>
        <v>0</v>
      </c>
      <c r="K160" s="183" t="s">
        <v>164</v>
      </c>
      <c r="L160" s="42"/>
      <c r="M160" s="188" t="s">
        <v>19</v>
      </c>
      <c r="N160" s="189" t="s">
        <v>43</v>
      </c>
      <c r="O160" s="67"/>
      <c r="P160" s="190">
        <f>O160*H160</f>
        <v>0</v>
      </c>
      <c r="Q160" s="190">
        <v>0</v>
      </c>
      <c r="R160" s="190">
        <f>Q160*H160</f>
        <v>0</v>
      </c>
      <c r="S160" s="190">
        <v>0</v>
      </c>
      <c r="T160" s="191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92" t="s">
        <v>2427</v>
      </c>
      <c r="AT160" s="192" t="s">
        <v>160</v>
      </c>
      <c r="AU160" s="192" t="s">
        <v>81</v>
      </c>
      <c r="AY160" s="20" t="s">
        <v>158</v>
      </c>
      <c r="BE160" s="193">
        <f>IF(N160="základní",J160,0)</f>
        <v>0</v>
      </c>
      <c r="BF160" s="193">
        <f>IF(N160="snížená",J160,0)</f>
        <v>0</v>
      </c>
      <c r="BG160" s="193">
        <f>IF(N160="zákl. přenesená",J160,0)</f>
        <v>0</v>
      </c>
      <c r="BH160" s="193">
        <f>IF(N160="sníž. přenesená",J160,0)</f>
        <v>0</v>
      </c>
      <c r="BI160" s="193">
        <f>IF(N160="nulová",J160,0)</f>
        <v>0</v>
      </c>
      <c r="BJ160" s="20" t="s">
        <v>79</v>
      </c>
      <c r="BK160" s="193">
        <f>ROUND(I160*H160,2)</f>
        <v>0</v>
      </c>
      <c r="BL160" s="20" t="s">
        <v>2427</v>
      </c>
      <c r="BM160" s="192" t="s">
        <v>2491</v>
      </c>
    </row>
    <row r="161" spans="1:65" s="2" customFormat="1">
      <c r="A161" s="37"/>
      <c r="B161" s="38"/>
      <c r="C161" s="39"/>
      <c r="D161" s="194" t="s">
        <v>167</v>
      </c>
      <c r="E161" s="39"/>
      <c r="F161" s="195" t="s">
        <v>2489</v>
      </c>
      <c r="G161" s="39"/>
      <c r="H161" s="39"/>
      <c r="I161" s="196"/>
      <c r="J161" s="39"/>
      <c r="K161" s="39"/>
      <c r="L161" s="42"/>
      <c r="M161" s="197"/>
      <c r="N161" s="198"/>
      <c r="O161" s="67"/>
      <c r="P161" s="67"/>
      <c r="Q161" s="67"/>
      <c r="R161" s="67"/>
      <c r="S161" s="67"/>
      <c r="T161" s="68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20" t="s">
        <v>167</v>
      </c>
      <c r="AU161" s="20" t="s">
        <v>81</v>
      </c>
    </row>
    <row r="162" spans="1:65" s="2" customFormat="1">
      <c r="A162" s="37"/>
      <c r="B162" s="38"/>
      <c r="C162" s="39"/>
      <c r="D162" s="199" t="s">
        <v>169</v>
      </c>
      <c r="E162" s="39"/>
      <c r="F162" s="200" t="s">
        <v>2492</v>
      </c>
      <c r="G162" s="39"/>
      <c r="H162" s="39"/>
      <c r="I162" s="196"/>
      <c r="J162" s="39"/>
      <c r="K162" s="39"/>
      <c r="L162" s="42"/>
      <c r="M162" s="197"/>
      <c r="N162" s="198"/>
      <c r="O162" s="67"/>
      <c r="P162" s="67"/>
      <c r="Q162" s="67"/>
      <c r="R162" s="67"/>
      <c r="S162" s="67"/>
      <c r="T162" s="68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20" t="s">
        <v>169</v>
      </c>
      <c r="AU162" s="20" t="s">
        <v>81</v>
      </c>
    </row>
    <row r="163" spans="1:65" s="13" customFormat="1" ht="20">
      <c r="B163" s="201"/>
      <c r="C163" s="202"/>
      <c r="D163" s="194" t="s">
        <v>176</v>
      </c>
      <c r="E163" s="203" t="s">
        <v>19</v>
      </c>
      <c r="F163" s="204" t="s">
        <v>2493</v>
      </c>
      <c r="G163" s="202"/>
      <c r="H163" s="203" t="s">
        <v>19</v>
      </c>
      <c r="I163" s="205"/>
      <c r="J163" s="202"/>
      <c r="K163" s="202"/>
      <c r="L163" s="206"/>
      <c r="M163" s="207"/>
      <c r="N163" s="208"/>
      <c r="O163" s="208"/>
      <c r="P163" s="208"/>
      <c r="Q163" s="208"/>
      <c r="R163" s="208"/>
      <c r="S163" s="208"/>
      <c r="T163" s="209"/>
      <c r="AT163" s="210" t="s">
        <v>176</v>
      </c>
      <c r="AU163" s="210" t="s">
        <v>81</v>
      </c>
      <c r="AV163" s="13" t="s">
        <v>79</v>
      </c>
      <c r="AW163" s="13" t="s">
        <v>34</v>
      </c>
      <c r="AX163" s="13" t="s">
        <v>72</v>
      </c>
      <c r="AY163" s="210" t="s">
        <v>158</v>
      </c>
    </row>
    <row r="164" spans="1:65" s="14" customFormat="1">
      <c r="B164" s="211"/>
      <c r="C164" s="212"/>
      <c r="D164" s="194" t="s">
        <v>176</v>
      </c>
      <c r="E164" s="213" t="s">
        <v>19</v>
      </c>
      <c r="F164" s="214" t="s">
        <v>2494</v>
      </c>
      <c r="G164" s="212"/>
      <c r="H164" s="215">
        <v>3</v>
      </c>
      <c r="I164" s="216"/>
      <c r="J164" s="212"/>
      <c r="K164" s="212"/>
      <c r="L164" s="217"/>
      <c r="M164" s="218"/>
      <c r="N164" s="219"/>
      <c r="O164" s="219"/>
      <c r="P164" s="219"/>
      <c r="Q164" s="219"/>
      <c r="R164" s="219"/>
      <c r="S164" s="219"/>
      <c r="T164" s="220"/>
      <c r="AT164" s="221" t="s">
        <v>176</v>
      </c>
      <c r="AU164" s="221" t="s">
        <v>81</v>
      </c>
      <c r="AV164" s="14" t="s">
        <v>81</v>
      </c>
      <c r="AW164" s="14" t="s">
        <v>34</v>
      </c>
      <c r="AX164" s="14" t="s">
        <v>72</v>
      </c>
      <c r="AY164" s="221" t="s">
        <v>158</v>
      </c>
    </row>
    <row r="165" spans="1:65" s="13" customFormat="1" ht="20">
      <c r="B165" s="201"/>
      <c r="C165" s="202"/>
      <c r="D165" s="194" t="s">
        <v>176</v>
      </c>
      <c r="E165" s="203" t="s">
        <v>19</v>
      </c>
      <c r="F165" s="204" t="s">
        <v>2495</v>
      </c>
      <c r="G165" s="202"/>
      <c r="H165" s="203" t="s">
        <v>19</v>
      </c>
      <c r="I165" s="205"/>
      <c r="J165" s="202"/>
      <c r="K165" s="202"/>
      <c r="L165" s="206"/>
      <c r="M165" s="207"/>
      <c r="N165" s="208"/>
      <c r="O165" s="208"/>
      <c r="P165" s="208"/>
      <c r="Q165" s="208"/>
      <c r="R165" s="208"/>
      <c r="S165" s="208"/>
      <c r="T165" s="209"/>
      <c r="AT165" s="210" t="s">
        <v>176</v>
      </c>
      <c r="AU165" s="210" t="s">
        <v>81</v>
      </c>
      <c r="AV165" s="13" t="s">
        <v>79</v>
      </c>
      <c r="AW165" s="13" t="s">
        <v>34</v>
      </c>
      <c r="AX165" s="13" t="s">
        <v>72</v>
      </c>
      <c r="AY165" s="210" t="s">
        <v>158</v>
      </c>
    </row>
    <row r="166" spans="1:65" s="14" customFormat="1">
      <c r="B166" s="211"/>
      <c r="C166" s="212"/>
      <c r="D166" s="194" t="s">
        <v>176</v>
      </c>
      <c r="E166" s="213" t="s">
        <v>19</v>
      </c>
      <c r="F166" s="214" t="s">
        <v>2494</v>
      </c>
      <c r="G166" s="212"/>
      <c r="H166" s="215">
        <v>3</v>
      </c>
      <c r="I166" s="216"/>
      <c r="J166" s="212"/>
      <c r="K166" s="212"/>
      <c r="L166" s="217"/>
      <c r="M166" s="218"/>
      <c r="N166" s="219"/>
      <c r="O166" s="219"/>
      <c r="P166" s="219"/>
      <c r="Q166" s="219"/>
      <c r="R166" s="219"/>
      <c r="S166" s="219"/>
      <c r="T166" s="220"/>
      <c r="AT166" s="221" t="s">
        <v>176</v>
      </c>
      <c r="AU166" s="221" t="s">
        <v>81</v>
      </c>
      <c r="AV166" s="14" t="s">
        <v>81</v>
      </c>
      <c r="AW166" s="14" t="s">
        <v>34</v>
      </c>
      <c r="AX166" s="14" t="s">
        <v>72</v>
      </c>
      <c r="AY166" s="221" t="s">
        <v>158</v>
      </c>
    </row>
    <row r="167" spans="1:65" s="13" customFormat="1" ht="20">
      <c r="B167" s="201"/>
      <c r="C167" s="202"/>
      <c r="D167" s="194" t="s">
        <v>176</v>
      </c>
      <c r="E167" s="203" t="s">
        <v>19</v>
      </c>
      <c r="F167" s="204" t="s">
        <v>2496</v>
      </c>
      <c r="G167" s="202"/>
      <c r="H167" s="203" t="s">
        <v>19</v>
      </c>
      <c r="I167" s="205"/>
      <c r="J167" s="202"/>
      <c r="K167" s="202"/>
      <c r="L167" s="206"/>
      <c r="M167" s="207"/>
      <c r="N167" s="208"/>
      <c r="O167" s="208"/>
      <c r="P167" s="208"/>
      <c r="Q167" s="208"/>
      <c r="R167" s="208"/>
      <c r="S167" s="208"/>
      <c r="T167" s="209"/>
      <c r="AT167" s="210" t="s">
        <v>176</v>
      </c>
      <c r="AU167" s="210" t="s">
        <v>81</v>
      </c>
      <c r="AV167" s="13" t="s">
        <v>79</v>
      </c>
      <c r="AW167" s="13" t="s">
        <v>34</v>
      </c>
      <c r="AX167" s="13" t="s">
        <v>72</v>
      </c>
      <c r="AY167" s="210" t="s">
        <v>158</v>
      </c>
    </row>
    <row r="168" spans="1:65" s="14" customFormat="1">
      <c r="B168" s="211"/>
      <c r="C168" s="212"/>
      <c r="D168" s="194" t="s">
        <v>176</v>
      </c>
      <c r="E168" s="213" t="s">
        <v>19</v>
      </c>
      <c r="F168" s="214" t="s">
        <v>2497</v>
      </c>
      <c r="G168" s="212"/>
      <c r="H168" s="215">
        <v>4</v>
      </c>
      <c r="I168" s="216"/>
      <c r="J168" s="212"/>
      <c r="K168" s="212"/>
      <c r="L168" s="217"/>
      <c r="M168" s="218"/>
      <c r="N168" s="219"/>
      <c r="O168" s="219"/>
      <c r="P168" s="219"/>
      <c r="Q168" s="219"/>
      <c r="R168" s="219"/>
      <c r="S168" s="219"/>
      <c r="T168" s="220"/>
      <c r="AT168" s="221" t="s">
        <v>176</v>
      </c>
      <c r="AU168" s="221" t="s">
        <v>81</v>
      </c>
      <c r="AV168" s="14" t="s">
        <v>81</v>
      </c>
      <c r="AW168" s="14" t="s">
        <v>34</v>
      </c>
      <c r="AX168" s="14" t="s">
        <v>72</v>
      </c>
      <c r="AY168" s="221" t="s">
        <v>158</v>
      </c>
    </row>
    <row r="169" spans="1:65" s="15" customFormat="1">
      <c r="B169" s="222"/>
      <c r="C169" s="223"/>
      <c r="D169" s="194" t="s">
        <v>176</v>
      </c>
      <c r="E169" s="224" t="s">
        <v>19</v>
      </c>
      <c r="F169" s="225" t="s">
        <v>179</v>
      </c>
      <c r="G169" s="223"/>
      <c r="H169" s="226">
        <v>10</v>
      </c>
      <c r="I169" s="227"/>
      <c r="J169" s="223"/>
      <c r="K169" s="223"/>
      <c r="L169" s="228"/>
      <c r="M169" s="229"/>
      <c r="N169" s="230"/>
      <c r="O169" s="230"/>
      <c r="P169" s="230"/>
      <c r="Q169" s="230"/>
      <c r="R169" s="230"/>
      <c r="S169" s="230"/>
      <c r="T169" s="231"/>
      <c r="AT169" s="232" t="s">
        <v>176</v>
      </c>
      <c r="AU169" s="232" t="s">
        <v>81</v>
      </c>
      <c r="AV169" s="15" t="s">
        <v>165</v>
      </c>
      <c r="AW169" s="15" t="s">
        <v>34</v>
      </c>
      <c r="AX169" s="15" t="s">
        <v>79</v>
      </c>
      <c r="AY169" s="232" t="s">
        <v>158</v>
      </c>
    </row>
    <row r="170" spans="1:65" s="12" customFormat="1" ht="22.9" customHeight="1">
      <c r="B170" s="165"/>
      <c r="C170" s="166"/>
      <c r="D170" s="167" t="s">
        <v>71</v>
      </c>
      <c r="E170" s="179" t="s">
        <v>2498</v>
      </c>
      <c r="F170" s="179" t="s">
        <v>2499</v>
      </c>
      <c r="G170" s="166"/>
      <c r="H170" s="166"/>
      <c r="I170" s="169"/>
      <c r="J170" s="180">
        <f>BK170</f>
        <v>0</v>
      </c>
      <c r="K170" s="166"/>
      <c r="L170" s="171"/>
      <c r="M170" s="172"/>
      <c r="N170" s="173"/>
      <c r="O170" s="173"/>
      <c r="P170" s="174">
        <f>SUM(P171:P244)</f>
        <v>0</v>
      </c>
      <c r="Q170" s="173"/>
      <c r="R170" s="174">
        <f>SUM(R171:R244)</f>
        <v>0</v>
      </c>
      <c r="S170" s="173"/>
      <c r="T170" s="175">
        <f>SUM(T171:T244)</f>
        <v>0</v>
      </c>
      <c r="AR170" s="176" t="s">
        <v>195</v>
      </c>
      <c r="AT170" s="177" t="s">
        <v>71</v>
      </c>
      <c r="AU170" s="177" t="s">
        <v>79</v>
      </c>
      <c r="AY170" s="176" t="s">
        <v>158</v>
      </c>
      <c r="BK170" s="178">
        <f>SUM(BK171:BK244)</f>
        <v>0</v>
      </c>
    </row>
    <row r="171" spans="1:65" s="2" customFormat="1" ht="16.5" customHeight="1">
      <c r="A171" s="37"/>
      <c r="B171" s="38"/>
      <c r="C171" s="181" t="s">
        <v>235</v>
      </c>
      <c r="D171" s="181" t="s">
        <v>160</v>
      </c>
      <c r="E171" s="182" t="s">
        <v>2500</v>
      </c>
      <c r="F171" s="183" t="s">
        <v>2501</v>
      </c>
      <c r="G171" s="184" t="s">
        <v>833</v>
      </c>
      <c r="H171" s="185">
        <v>190</v>
      </c>
      <c r="I171" s="186"/>
      <c r="J171" s="187">
        <f>ROUND(I171*H171,2)</f>
        <v>0</v>
      </c>
      <c r="K171" s="183" t="s">
        <v>164</v>
      </c>
      <c r="L171" s="42"/>
      <c r="M171" s="188" t="s">
        <v>19</v>
      </c>
      <c r="N171" s="189" t="s">
        <v>43</v>
      </c>
      <c r="O171" s="67"/>
      <c r="P171" s="190">
        <f>O171*H171</f>
        <v>0</v>
      </c>
      <c r="Q171" s="190">
        <v>0</v>
      </c>
      <c r="R171" s="190">
        <f>Q171*H171</f>
        <v>0</v>
      </c>
      <c r="S171" s="190">
        <v>0</v>
      </c>
      <c r="T171" s="191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192" t="s">
        <v>2427</v>
      </c>
      <c r="AT171" s="192" t="s">
        <v>160</v>
      </c>
      <c r="AU171" s="192" t="s">
        <v>81</v>
      </c>
      <c r="AY171" s="20" t="s">
        <v>158</v>
      </c>
      <c r="BE171" s="193">
        <f>IF(N171="základní",J171,0)</f>
        <v>0</v>
      </c>
      <c r="BF171" s="193">
        <f>IF(N171="snížená",J171,0)</f>
        <v>0</v>
      </c>
      <c r="BG171" s="193">
        <f>IF(N171="zákl. přenesená",J171,0)</f>
        <v>0</v>
      </c>
      <c r="BH171" s="193">
        <f>IF(N171="sníž. přenesená",J171,0)</f>
        <v>0</v>
      </c>
      <c r="BI171" s="193">
        <f>IF(N171="nulová",J171,0)</f>
        <v>0</v>
      </c>
      <c r="BJ171" s="20" t="s">
        <v>79</v>
      </c>
      <c r="BK171" s="193">
        <f>ROUND(I171*H171,2)</f>
        <v>0</v>
      </c>
      <c r="BL171" s="20" t="s">
        <v>2427</v>
      </c>
      <c r="BM171" s="192" t="s">
        <v>2502</v>
      </c>
    </row>
    <row r="172" spans="1:65" s="2" customFormat="1">
      <c r="A172" s="37"/>
      <c r="B172" s="38"/>
      <c r="C172" s="39"/>
      <c r="D172" s="194" t="s">
        <v>167</v>
      </c>
      <c r="E172" s="39"/>
      <c r="F172" s="195" t="s">
        <v>2501</v>
      </c>
      <c r="G172" s="39"/>
      <c r="H172" s="39"/>
      <c r="I172" s="196"/>
      <c r="J172" s="39"/>
      <c r="K172" s="39"/>
      <c r="L172" s="42"/>
      <c r="M172" s="197"/>
      <c r="N172" s="198"/>
      <c r="O172" s="67"/>
      <c r="P172" s="67"/>
      <c r="Q172" s="67"/>
      <c r="R172" s="67"/>
      <c r="S172" s="67"/>
      <c r="T172" s="68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20" t="s">
        <v>167</v>
      </c>
      <c r="AU172" s="20" t="s">
        <v>81</v>
      </c>
    </row>
    <row r="173" spans="1:65" s="2" customFormat="1">
      <c r="A173" s="37"/>
      <c r="B173" s="38"/>
      <c r="C173" s="39"/>
      <c r="D173" s="199" t="s">
        <v>169</v>
      </c>
      <c r="E173" s="39"/>
      <c r="F173" s="200" t="s">
        <v>2503</v>
      </c>
      <c r="G173" s="39"/>
      <c r="H173" s="39"/>
      <c r="I173" s="196"/>
      <c r="J173" s="39"/>
      <c r="K173" s="39"/>
      <c r="L173" s="42"/>
      <c r="M173" s="197"/>
      <c r="N173" s="198"/>
      <c r="O173" s="67"/>
      <c r="P173" s="67"/>
      <c r="Q173" s="67"/>
      <c r="R173" s="67"/>
      <c r="S173" s="67"/>
      <c r="T173" s="68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20" t="s">
        <v>169</v>
      </c>
      <c r="AU173" s="20" t="s">
        <v>81</v>
      </c>
    </row>
    <row r="174" spans="1:65" s="13" customFormat="1">
      <c r="B174" s="201"/>
      <c r="C174" s="202"/>
      <c r="D174" s="194" t="s">
        <v>176</v>
      </c>
      <c r="E174" s="203" t="s">
        <v>19</v>
      </c>
      <c r="F174" s="204" t="s">
        <v>2504</v>
      </c>
      <c r="G174" s="202"/>
      <c r="H174" s="203" t="s">
        <v>19</v>
      </c>
      <c r="I174" s="205"/>
      <c r="J174" s="202"/>
      <c r="K174" s="202"/>
      <c r="L174" s="206"/>
      <c r="M174" s="207"/>
      <c r="N174" s="208"/>
      <c r="O174" s="208"/>
      <c r="P174" s="208"/>
      <c r="Q174" s="208"/>
      <c r="R174" s="208"/>
      <c r="S174" s="208"/>
      <c r="T174" s="209"/>
      <c r="AT174" s="210" t="s">
        <v>176</v>
      </c>
      <c r="AU174" s="210" t="s">
        <v>81</v>
      </c>
      <c r="AV174" s="13" t="s">
        <v>79</v>
      </c>
      <c r="AW174" s="13" t="s">
        <v>34</v>
      </c>
      <c r="AX174" s="13" t="s">
        <v>72</v>
      </c>
      <c r="AY174" s="210" t="s">
        <v>158</v>
      </c>
    </row>
    <row r="175" spans="1:65" s="14" customFormat="1">
      <c r="B175" s="211"/>
      <c r="C175" s="212"/>
      <c r="D175" s="194" t="s">
        <v>176</v>
      </c>
      <c r="E175" s="213" t="s">
        <v>19</v>
      </c>
      <c r="F175" s="214" t="s">
        <v>2505</v>
      </c>
      <c r="G175" s="212"/>
      <c r="H175" s="215">
        <v>160</v>
      </c>
      <c r="I175" s="216"/>
      <c r="J175" s="212"/>
      <c r="K175" s="212"/>
      <c r="L175" s="217"/>
      <c r="M175" s="218"/>
      <c r="N175" s="219"/>
      <c r="O175" s="219"/>
      <c r="P175" s="219"/>
      <c r="Q175" s="219"/>
      <c r="R175" s="219"/>
      <c r="S175" s="219"/>
      <c r="T175" s="220"/>
      <c r="AT175" s="221" t="s">
        <v>176</v>
      </c>
      <c r="AU175" s="221" t="s">
        <v>81</v>
      </c>
      <c r="AV175" s="14" t="s">
        <v>81</v>
      </c>
      <c r="AW175" s="14" t="s">
        <v>34</v>
      </c>
      <c r="AX175" s="14" t="s">
        <v>72</v>
      </c>
      <c r="AY175" s="221" t="s">
        <v>158</v>
      </c>
    </row>
    <row r="176" spans="1:65" s="13" customFormat="1">
      <c r="B176" s="201"/>
      <c r="C176" s="202"/>
      <c r="D176" s="194" t="s">
        <v>176</v>
      </c>
      <c r="E176" s="203" t="s">
        <v>19</v>
      </c>
      <c r="F176" s="204" t="s">
        <v>2506</v>
      </c>
      <c r="G176" s="202"/>
      <c r="H176" s="203" t="s">
        <v>19</v>
      </c>
      <c r="I176" s="205"/>
      <c r="J176" s="202"/>
      <c r="K176" s="202"/>
      <c r="L176" s="206"/>
      <c r="M176" s="207"/>
      <c r="N176" s="208"/>
      <c r="O176" s="208"/>
      <c r="P176" s="208"/>
      <c r="Q176" s="208"/>
      <c r="R176" s="208"/>
      <c r="S176" s="208"/>
      <c r="T176" s="209"/>
      <c r="AT176" s="210" t="s">
        <v>176</v>
      </c>
      <c r="AU176" s="210" t="s">
        <v>81</v>
      </c>
      <c r="AV176" s="13" t="s">
        <v>79</v>
      </c>
      <c r="AW176" s="13" t="s">
        <v>34</v>
      </c>
      <c r="AX176" s="13" t="s">
        <v>72</v>
      </c>
      <c r="AY176" s="210" t="s">
        <v>158</v>
      </c>
    </row>
    <row r="177" spans="1:65" s="14" customFormat="1">
      <c r="B177" s="211"/>
      <c r="C177" s="212"/>
      <c r="D177" s="194" t="s">
        <v>176</v>
      </c>
      <c r="E177" s="213" t="s">
        <v>19</v>
      </c>
      <c r="F177" s="214" t="s">
        <v>2507</v>
      </c>
      <c r="G177" s="212"/>
      <c r="H177" s="215">
        <v>30</v>
      </c>
      <c r="I177" s="216"/>
      <c r="J177" s="212"/>
      <c r="K177" s="212"/>
      <c r="L177" s="217"/>
      <c r="M177" s="218"/>
      <c r="N177" s="219"/>
      <c r="O177" s="219"/>
      <c r="P177" s="219"/>
      <c r="Q177" s="219"/>
      <c r="R177" s="219"/>
      <c r="S177" s="219"/>
      <c r="T177" s="220"/>
      <c r="AT177" s="221" t="s">
        <v>176</v>
      </c>
      <c r="AU177" s="221" t="s">
        <v>81</v>
      </c>
      <c r="AV177" s="14" t="s">
        <v>81</v>
      </c>
      <c r="AW177" s="14" t="s">
        <v>34</v>
      </c>
      <c r="AX177" s="14" t="s">
        <v>72</v>
      </c>
      <c r="AY177" s="221" t="s">
        <v>158</v>
      </c>
    </row>
    <row r="178" spans="1:65" s="15" customFormat="1">
      <c r="B178" s="222"/>
      <c r="C178" s="223"/>
      <c r="D178" s="194" t="s">
        <v>176</v>
      </c>
      <c r="E178" s="224" t="s">
        <v>19</v>
      </c>
      <c r="F178" s="225" t="s">
        <v>179</v>
      </c>
      <c r="G178" s="223"/>
      <c r="H178" s="226">
        <v>190</v>
      </c>
      <c r="I178" s="227"/>
      <c r="J178" s="223"/>
      <c r="K178" s="223"/>
      <c r="L178" s="228"/>
      <c r="M178" s="229"/>
      <c r="N178" s="230"/>
      <c r="O178" s="230"/>
      <c r="P178" s="230"/>
      <c r="Q178" s="230"/>
      <c r="R178" s="230"/>
      <c r="S178" s="230"/>
      <c r="T178" s="231"/>
      <c r="AT178" s="232" t="s">
        <v>176</v>
      </c>
      <c r="AU178" s="232" t="s">
        <v>81</v>
      </c>
      <c r="AV178" s="15" t="s">
        <v>165</v>
      </c>
      <c r="AW178" s="15" t="s">
        <v>34</v>
      </c>
      <c r="AX178" s="15" t="s">
        <v>79</v>
      </c>
      <c r="AY178" s="232" t="s">
        <v>158</v>
      </c>
    </row>
    <row r="179" spans="1:65" s="2" customFormat="1" ht="16.5" customHeight="1">
      <c r="A179" s="37"/>
      <c r="B179" s="38"/>
      <c r="C179" s="181" t="s">
        <v>243</v>
      </c>
      <c r="D179" s="181" t="s">
        <v>160</v>
      </c>
      <c r="E179" s="182" t="s">
        <v>2508</v>
      </c>
      <c r="F179" s="183" t="s">
        <v>2501</v>
      </c>
      <c r="G179" s="184" t="s">
        <v>833</v>
      </c>
      <c r="H179" s="185">
        <v>1380</v>
      </c>
      <c r="I179" s="186"/>
      <c r="J179" s="187">
        <f>ROUND(I179*H179,2)</f>
        <v>0</v>
      </c>
      <c r="K179" s="183" t="s">
        <v>164</v>
      </c>
      <c r="L179" s="42"/>
      <c r="M179" s="188" t="s">
        <v>19</v>
      </c>
      <c r="N179" s="189" t="s">
        <v>43</v>
      </c>
      <c r="O179" s="67"/>
      <c r="P179" s="190">
        <f>O179*H179</f>
        <v>0</v>
      </c>
      <c r="Q179" s="190">
        <v>0</v>
      </c>
      <c r="R179" s="190">
        <f>Q179*H179</f>
        <v>0</v>
      </c>
      <c r="S179" s="190">
        <v>0</v>
      </c>
      <c r="T179" s="191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192" t="s">
        <v>2427</v>
      </c>
      <c r="AT179" s="192" t="s">
        <v>160</v>
      </c>
      <c r="AU179" s="192" t="s">
        <v>81</v>
      </c>
      <c r="AY179" s="20" t="s">
        <v>158</v>
      </c>
      <c r="BE179" s="193">
        <f>IF(N179="základní",J179,0)</f>
        <v>0</v>
      </c>
      <c r="BF179" s="193">
        <f>IF(N179="snížená",J179,0)</f>
        <v>0</v>
      </c>
      <c r="BG179" s="193">
        <f>IF(N179="zákl. přenesená",J179,0)</f>
        <v>0</v>
      </c>
      <c r="BH179" s="193">
        <f>IF(N179="sníž. přenesená",J179,0)</f>
        <v>0</v>
      </c>
      <c r="BI179" s="193">
        <f>IF(N179="nulová",J179,0)</f>
        <v>0</v>
      </c>
      <c r="BJ179" s="20" t="s">
        <v>79</v>
      </c>
      <c r="BK179" s="193">
        <f>ROUND(I179*H179,2)</f>
        <v>0</v>
      </c>
      <c r="BL179" s="20" t="s">
        <v>2427</v>
      </c>
      <c r="BM179" s="192" t="s">
        <v>2509</v>
      </c>
    </row>
    <row r="180" spans="1:65" s="2" customFormat="1">
      <c r="A180" s="37"/>
      <c r="B180" s="38"/>
      <c r="C180" s="39"/>
      <c r="D180" s="194" t="s">
        <v>167</v>
      </c>
      <c r="E180" s="39"/>
      <c r="F180" s="195" t="s">
        <v>2501</v>
      </c>
      <c r="G180" s="39"/>
      <c r="H180" s="39"/>
      <c r="I180" s="196"/>
      <c r="J180" s="39"/>
      <c r="K180" s="39"/>
      <c r="L180" s="42"/>
      <c r="M180" s="197"/>
      <c r="N180" s="198"/>
      <c r="O180" s="67"/>
      <c r="P180" s="67"/>
      <c r="Q180" s="67"/>
      <c r="R180" s="67"/>
      <c r="S180" s="67"/>
      <c r="T180" s="68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20" t="s">
        <v>167</v>
      </c>
      <c r="AU180" s="20" t="s">
        <v>81</v>
      </c>
    </row>
    <row r="181" spans="1:65" s="2" customFormat="1">
      <c r="A181" s="37"/>
      <c r="B181" s="38"/>
      <c r="C181" s="39"/>
      <c r="D181" s="199" t="s">
        <v>169</v>
      </c>
      <c r="E181" s="39"/>
      <c r="F181" s="200" t="s">
        <v>2510</v>
      </c>
      <c r="G181" s="39"/>
      <c r="H181" s="39"/>
      <c r="I181" s="196"/>
      <c r="J181" s="39"/>
      <c r="K181" s="39"/>
      <c r="L181" s="42"/>
      <c r="M181" s="197"/>
      <c r="N181" s="198"/>
      <c r="O181" s="67"/>
      <c r="P181" s="67"/>
      <c r="Q181" s="67"/>
      <c r="R181" s="67"/>
      <c r="S181" s="67"/>
      <c r="T181" s="68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20" t="s">
        <v>169</v>
      </c>
      <c r="AU181" s="20" t="s">
        <v>81</v>
      </c>
    </row>
    <row r="182" spans="1:65" s="14" customFormat="1">
      <c r="B182" s="211"/>
      <c r="C182" s="212"/>
      <c r="D182" s="194" t="s">
        <v>176</v>
      </c>
      <c r="E182" s="213" t="s">
        <v>19</v>
      </c>
      <c r="F182" s="214" t="s">
        <v>2511</v>
      </c>
      <c r="G182" s="212"/>
      <c r="H182" s="215">
        <v>600</v>
      </c>
      <c r="I182" s="216"/>
      <c r="J182" s="212"/>
      <c r="K182" s="212"/>
      <c r="L182" s="217"/>
      <c r="M182" s="218"/>
      <c r="N182" s="219"/>
      <c r="O182" s="219"/>
      <c r="P182" s="219"/>
      <c r="Q182" s="219"/>
      <c r="R182" s="219"/>
      <c r="S182" s="219"/>
      <c r="T182" s="220"/>
      <c r="AT182" s="221" t="s">
        <v>176</v>
      </c>
      <c r="AU182" s="221" t="s">
        <v>81</v>
      </c>
      <c r="AV182" s="14" t="s">
        <v>81</v>
      </c>
      <c r="AW182" s="14" t="s">
        <v>34</v>
      </c>
      <c r="AX182" s="14" t="s">
        <v>72</v>
      </c>
      <c r="AY182" s="221" t="s">
        <v>158</v>
      </c>
    </row>
    <row r="183" spans="1:65" s="13" customFormat="1">
      <c r="B183" s="201"/>
      <c r="C183" s="202"/>
      <c r="D183" s="194" t="s">
        <v>176</v>
      </c>
      <c r="E183" s="203" t="s">
        <v>19</v>
      </c>
      <c r="F183" s="204" t="s">
        <v>2512</v>
      </c>
      <c r="G183" s="202"/>
      <c r="H183" s="203" t="s">
        <v>19</v>
      </c>
      <c r="I183" s="205"/>
      <c r="J183" s="202"/>
      <c r="K183" s="202"/>
      <c r="L183" s="206"/>
      <c r="M183" s="207"/>
      <c r="N183" s="208"/>
      <c r="O183" s="208"/>
      <c r="P183" s="208"/>
      <c r="Q183" s="208"/>
      <c r="R183" s="208"/>
      <c r="S183" s="208"/>
      <c r="T183" s="209"/>
      <c r="AT183" s="210" t="s">
        <v>176</v>
      </c>
      <c r="AU183" s="210" t="s">
        <v>81</v>
      </c>
      <c r="AV183" s="13" t="s">
        <v>79</v>
      </c>
      <c r="AW183" s="13" t="s">
        <v>34</v>
      </c>
      <c r="AX183" s="13" t="s">
        <v>72</v>
      </c>
      <c r="AY183" s="210" t="s">
        <v>158</v>
      </c>
    </row>
    <row r="184" spans="1:65" s="14" customFormat="1">
      <c r="B184" s="211"/>
      <c r="C184" s="212"/>
      <c r="D184" s="194" t="s">
        <v>176</v>
      </c>
      <c r="E184" s="213" t="s">
        <v>19</v>
      </c>
      <c r="F184" s="214" t="s">
        <v>2513</v>
      </c>
      <c r="G184" s="212"/>
      <c r="H184" s="215">
        <v>200</v>
      </c>
      <c r="I184" s="216"/>
      <c r="J184" s="212"/>
      <c r="K184" s="212"/>
      <c r="L184" s="217"/>
      <c r="M184" s="218"/>
      <c r="N184" s="219"/>
      <c r="O184" s="219"/>
      <c r="P184" s="219"/>
      <c r="Q184" s="219"/>
      <c r="R184" s="219"/>
      <c r="S184" s="219"/>
      <c r="T184" s="220"/>
      <c r="AT184" s="221" t="s">
        <v>176</v>
      </c>
      <c r="AU184" s="221" t="s">
        <v>81</v>
      </c>
      <c r="AV184" s="14" t="s">
        <v>81</v>
      </c>
      <c r="AW184" s="14" t="s">
        <v>34</v>
      </c>
      <c r="AX184" s="14" t="s">
        <v>72</v>
      </c>
      <c r="AY184" s="221" t="s">
        <v>158</v>
      </c>
    </row>
    <row r="185" spans="1:65" s="13" customFormat="1">
      <c r="B185" s="201"/>
      <c r="C185" s="202"/>
      <c r="D185" s="194" t="s">
        <v>176</v>
      </c>
      <c r="E185" s="203" t="s">
        <v>19</v>
      </c>
      <c r="F185" s="204" t="s">
        <v>2514</v>
      </c>
      <c r="G185" s="202"/>
      <c r="H185" s="203" t="s">
        <v>19</v>
      </c>
      <c r="I185" s="205"/>
      <c r="J185" s="202"/>
      <c r="K185" s="202"/>
      <c r="L185" s="206"/>
      <c r="M185" s="207"/>
      <c r="N185" s="208"/>
      <c r="O185" s="208"/>
      <c r="P185" s="208"/>
      <c r="Q185" s="208"/>
      <c r="R185" s="208"/>
      <c r="S185" s="208"/>
      <c r="T185" s="209"/>
      <c r="AT185" s="210" t="s">
        <v>176</v>
      </c>
      <c r="AU185" s="210" t="s">
        <v>81</v>
      </c>
      <c r="AV185" s="13" t="s">
        <v>79</v>
      </c>
      <c r="AW185" s="13" t="s">
        <v>34</v>
      </c>
      <c r="AX185" s="13" t="s">
        <v>72</v>
      </c>
      <c r="AY185" s="210" t="s">
        <v>158</v>
      </c>
    </row>
    <row r="186" spans="1:65" s="13" customFormat="1">
      <c r="B186" s="201"/>
      <c r="C186" s="202"/>
      <c r="D186" s="194" t="s">
        <v>176</v>
      </c>
      <c r="E186" s="203" t="s">
        <v>19</v>
      </c>
      <c r="F186" s="204" t="s">
        <v>2515</v>
      </c>
      <c r="G186" s="202"/>
      <c r="H186" s="203" t="s">
        <v>19</v>
      </c>
      <c r="I186" s="205"/>
      <c r="J186" s="202"/>
      <c r="K186" s="202"/>
      <c r="L186" s="206"/>
      <c r="M186" s="207"/>
      <c r="N186" s="208"/>
      <c r="O186" s="208"/>
      <c r="P186" s="208"/>
      <c r="Q186" s="208"/>
      <c r="R186" s="208"/>
      <c r="S186" s="208"/>
      <c r="T186" s="209"/>
      <c r="AT186" s="210" t="s">
        <v>176</v>
      </c>
      <c r="AU186" s="210" t="s">
        <v>81</v>
      </c>
      <c r="AV186" s="13" t="s">
        <v>79</v>
      </c>
      <c r="AW186" s="13" t="s">
        <v>34</v>
      </c>
      <c r="AX186" s="13" t="s">
        <v>72</v>
      </c>
      <c r="AY186" s="210" t="s">
        <v>158</v>
      </c>
    </row>
    <row r="187" spans="1:65" s="14" customFormat="1">
      <c r="B187" s="211"/>
      <c r="C187" s="212"/>
      <c r="D187" s="194" t="s">
        <v>176</v>
      </c>
      <c r="E187" s="213" t="s">
        <v>19</v>
      </c>
      <c r="F187" s="214" t="s">
        <v>2516</v>
      </c>
      <c r="G187" s="212"/>
      <c r="H187" s="215">
        <v>280</v>
      </c>
      <c r="I187" s="216"/>
      <c r="J187" s="212"/>
      <c r="K187" s="212"/>
      <c r="L187" s="217"/>
      <c r="M187" s="218"/>
      <c r="N187" s="219"/>
      <c r="O187" s="219"/>
      <c r="P187" s="219"/>
      <c r="Q187" s="219"/>
      <c r="R187" s="219"/>
      <c r="S187" s="219"/>
      <c r="T187" s="220"/>
      <c r="AT187" s="221" t="s">
        <v>176</v>
      </c>
      <c r="AU187" s="221" t="s">
        <v>81</v>
      </c>
      <c r="AV187" s="14" t="s">
        <v>81</v>
      </c>
      <c r="AW187" s="14" t="s">
        <v>34</v>
      </c>
      <c r="AX187" s="14" t="s">
        <v>72</v>
      </c>
      <c r="AY187" s="221" t="s">
        <v>158</v>
      </c>
    </row>
    <row r="188" spans="1:65" s="13" customFormat="1">
      <c r="B188" s="201"/>
      <c r="C188" s="202"/>
      <c r="D188" s="194" t="s">
        <v>176</v>
      </c>
      <c r="E188" s="203" t="s">
        <v>19</v>
      </c>
      <c r="F188" s="204" t="s">
        <v>2517</v>
      </c>
      <c r="G188" s="202"/>
      <c r="H188" s="203" t="s">
        <v>19</v>
      </c>
      <c r="I188" s="205"/>
      <c r="J188" s="202"/>
      <c r="K188" s="202"/>
      <c r="L188" s="206"/>
      <c r="M188" s="207"/>
      <c r="N188" s="208"/>
      <c r="O188" s="208"/>
      <c r="P188" s="208"/>
      <c r="Q188" s="208"/>
      <c r="R188" s="208"/>
      <c r="S188" s="208"/>
      <c r="T188" s="209"/>
      <c r="AT188" s="210" t="s">
        <v>176</v>
      </c>
      <c r="AU188" s="210" t="s">
        <v>81</v>
      </c>
      <c r="AV188" s="13" t="s">
        <v>79</v>
      </c>
      <c r="AW188" s="13" t="s">
        <v>34</v>
      </c>
      <c r="AX188" s="13" t="s">
        <v>72</v>
      </c>
      <c r="AY188" s="210" t="s">
        <v>158</v>
      </c>
    </row>
    <row r="189" spans="1:65" s="14" customFormat="1">
      <c r="B189" s="211"/>
      <c r="C189" s="212"/>
      <c r="D189" s="194" t="s">
        <v>176</v>
      </c>
      <c r="E189" s="213" t="s">
        <v>19</v>
      </c>
      <c r="F189" s="214" t="s">
        <v>2518</v>
      </c>
      <c r="G189" s="212"/>
      <c r="H189" s="215">
        <v>300</v>
      </c>
      <c r="I189" s="216"/>
      <c r="J189" s="212"/>
      <c r="K189" s="212"/>
      <c r="L189" s="217"/>
      <c r="M189" s="218"/>
      <c r="N189" s="219"/>
      <c r="O189" s="219"/>
      <c r="P189" s="219"/>
      <c r="Q189" s="219"/>
      <c r="R189" s="219"/>
      <c r="S189" s="219"/>
      <c r="T189" s="220"/>
      <c r="AT189" s="221" t="s">
        <v>176</v>
      </c>
      <c r="AU189" s="221" t="s">
        <v>81</v>
      </c>
      <c r="AV189" s="14" t="s">
        <v>81</v>
      </c>
      <c r="AW189" s="14" t="s">
        <v>34</v>
      </c>
      <c r="AX189" s="14" t="s">
        <v>72</v>
      </c>
      <c r="AY189" s="221" t="s">
        <v>158</v>
      </c>
    </row>
    <row r="190" spans="1:65" s="15" customFormat="1">
      <c r="B190" s="222"/>
      <c r="C190" s="223"/>
      <c r="D190" s="194" t="s">
        <v>176</v>
      </c>
      <c r="E190" s="224" t="s">
        <v>19</v>
      </c>
      <c r="F190" s="225" t="s">
        <v>179</v>
      </c>
      <c r="G190" s="223"/>
      <c r="H190" s="226">
        <v>1380</v>
      </c>
      <c r="I190" s="227"/>
      <c r="J190" s="223"/>
      <c r="K190" s="223"/>
      <c r="L190" s="228"/>
      <c r="M190" s="229"/>
      <c r="N190" s="230"/>
      <c r="O190" s="230"/>
      <c r="P190" s="230"/>
      <c r="Q190" s="230"/>
      <c r="R190" s="230"/>
      <c r="S190" s="230"/>
      <c r="T190" s="231"/>
      <c r="AT190" s="232" t="s">
        <v>176</v>
      </c>
      <c r="AU190" s="232" t="s">
        <v>81</v>
      </c>
      <c r="AV190" s="15" t="s">
        <v>165</v>
      </c>
      <c r="AW190" s="15" t="s">
        <v>34</v>
      </c>
      <c r="AX190" s="15" t="s">
        <v>79</v>
      </c>
      <c r="AY190" s="232" t="s">
        <v>158</v>
      </c>
    </row>
    <row r="191" spans="1:65" s="2" customFormat="1" ht="24.25" customHeight="1">
      <c r="A191" s="37"/>
      <c r="B191" s="38"/>
      <c r="C191" s="181" t="s">
        <v>8</v>
      </c>
      <c r="D191" s="181" t="s">
        <v>160</v>
      </c>
      <c r="E191" s="182" t="s">
        <v>2519</v>
      </c>
      <c r="F191" s="183" t="s">
        <v>2520</v>
      </c>
      <c r="G191" s="184" t="s">
        <v>833</v>
      </c>
      <c r="H191" s="185">
        <v>320</v>
      </c>
      <c r="I191" s="186"/>
      <c r="J191" s="187">
        <f>ROUND(I191*H191,2)</f>
        <v>0</v>
      </c>
      <c r="K191" s="183" t="s">
        <v>19</v>
      </c>
      <c r="L191" s="42"/>
      <c r="M191" s="188" t="s">
        <v>19</v>
      </c>
      <c r="N191" s="189" t="s">
        <v>43</v>
      </c>
      <c r="O191" s="67"/>
      <c r="P191" s="190">
        <f>O191*H191</f>
        <v>0</v>
      </c>
      <c r="Q191" s="190">
        <v>0</v>
      </c>
      <c r="R191" s="190">
        <f>Q191*H191</f>
        <v>0</v>
      </c>
      <c r="S191" s="190">
        <v>0</v>
      </c>
      <c r="T191" s="191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192" t="s">
        <v>2427</v>
      </c>
      <c r="AT191" s="192" t="s">
        <v>160</v>
      </c>
      <c r="AU191" s="192" t="s">
        <v>81</v>
      </c>
      <c r="AY191" s="20" t="s">
        <v>158</v>
      </c>
      <c r="BE191" s="193">
        <f>IF(N191="základní",J191,0)</f>
        <v>0</v>
      </c>
      <c r="BF191" s="193">
        <f>IF(N191="snížená",J191,0)</f>
        <v>0</v>
      </c>
      <c r="BG191" s="193">
        <f>IF(N191="zákl. přenesená",J191,0)</f>
        <v>0</v>
      </c>
      <c r="BH191" s="193">
        <f>IF(N191="sníž. přenesená",J191,0)</f>
        <v>0</v>
      </c>
      <c r="BI191" s="193">
        <f>IF(N191="nulová",J191,0)</f>
        <v>0</v>
      </c>
      <c r="BJ191" s="20" t="s">
        <v>79</v>
      </c>
      <c r="BK191" s="193">
        <f>ROUND(I191*H191,2)</f>
        <v>0</v>
      </c>
      <c r="BL191" s="20" t="s">
        <v>2427</v>
      </c>
      <c r="BM191" s="192" t="s">
        <v>2521</v>
      </c>
    </row>
    <row r="192" spans="1:65" s="2" customFormat="1">
      <c r="A192" s="37"/>
      <c r="B192" s="38"/>
      <c r="C192" s="39"/>
      <c r="D192" s="194" t="s">
        <v>167</v>
      </c>
      <c r="E192" s="39"/>
      <c r="F192" s="195" t="s">
        <v>2520</v>
      </c>
      <c r="G192" s="39"/>
      <c r="H192" s="39"/>
      <c r="I192" s="196"/>
      <c r="J192" s="39"/>
      <c r="K192" s="39"/>
      <c r="L192" s="42"/>
      <c r="M192" s="197"/>
      <c r="N192" s="198"/>
      <c r="O192" s="67"/>
      <c r="P192" s="67"/>
      <c r="Q192" s="67"/>
      <c r="R192" s="67"/>
      <c r="S192" s="67"/>
      <c r="T192" s="68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20" t="s">
        <v>167</v>
      </c>
      <c r="AU192" s="20" t="s">
        <v>81</v>
      </c>
    </row>
    <row r="193" spans="1:65" s="13" customFormat="1">
      <c r="B193" s="201"/>
      <c r="C193" s="202"/>
      <c r="D193" s="194" t="s">
        <v>176</v>
      </c>
      <c r="E193" s="203" t="s">
        <v>19</v>
      </c>
      <c r="F193" s="204" t="s">
        <v>2522</v>
      </c>
      <c r="G193" s="202"/>
      <c r="H193" s="203" t="s">
        <v>19</v>
      </c>
      <c r="I193" s="205"/>
      <c r="J193" s="202"/>
      <c r="K193" s="202"/>
      <c r="L193" s="206"/>
      <c r="M193" s="207"/>
      <c r="N193" s="208"/>
      <c r="O193" s="208"/>
      <c r="P193" s="208"/>
      <c r="Q193" s="208"/>
      <c r="R193" s="208"/>
      <c r="S193" s="208"/>
      <c r="T193" s="209"/>
      <c r="AT193" s="210" t="s">
        <v>176</v>
      </c>
      <c r="AU193" s="210" t="s">
        <v>81</v>
      </c>
      <c r="AV193" s="13" t="s">
        <v>79</v>
      </c>
      <c r="AW193" s="13" t="s">
        <v>34</v>
      </c>
      <c r="AX193" s="13" t="s">
        <v>72</v>
      </c>
      <c r="AY193" s="210" t="s">
        <v>158</v>
      </c>
    </row>
    <row r="194" spans="1:65" s="14" customFormat="1">
      <c r="B194" s="211"/>
      <c r="C194" s="212"/>
      <c r="D194" s="194" t="s">
        <v>176</v>
      </c>
      <c r="E194" s="213" t="s">
        <v>19</v>
      </c>
      <c r="F194" s="214" t="s">
        <v>2523</v>
      </c>
      <c r="G194" s="212"/>
      <c r="H194" s="215">
        <v>160</v>
      </c>
      <c r="I194" s="216"/>
      <c r="J194" s="212"/>
      <c r="K194" s="212"/>
      <c r="L194" s="217"/>
      <c r="M194" s="218"/>
      <c r="N194" s="219"/>
      <c r="O194" s="219"/>
      <c r="P194" s="219"/>
      <c r="Q194" s="219"/>
      <c r="R194" s="219"/>
      <c r="S194" s="219"/>
      <c r="T194" s="220"/>
      <c r="AT194" s="221" t="s">
        <v>176</v>
      </c>
      <c r="AU194" s="221" t="s">
        <v>81</v>
      </c>
      <c r="AV194" s="14" t="s">
        <v>81</v>
      </c>
      <c r="AW194" s="14" t="s">
        <v>34</v>
      </c>
      <c r="AX194" s="14" t="s">
        <v>72</v>
      </c>
      <c r="AY194" s="221" t="s">
        <v>158</v>
      </c>
    </row>
    <row r="195" spans="1:65" s="14" customFormat="1">
      <c r="B195" s="211"/>
      <c r="C195" s="212"/>
      <c r="D195" s="194" t="s">
        <v>176</v>
      </c>
      <c r="E195" s="213" t="s">
        <v>19</v>
      </c>
      <c r="F195" s="214" t="s">
        <v>2524</v>
      </c>
      <c r="G195" s="212"/>
      <c r="H195" s="215">
        <v>160</v>
      </c>
      <c r="I195" s="216"/>
      <c r="J195" s="212"/>
      <c r="K195" s="212"/>
      <c r="L195" s="217"/>
      <c r="M195" s="218"/>
      <c r="N195" s="219"/>
      <c r="O195" s="219"/>
      <c r="P195" s="219"/>
      <c r="Q195" s="219"/>
      <c r="R195" s="219"/>
      <c r="S195" s="219"/>
      <c r="T195" s="220"/>
      <c r="AT195" s="221" t="s">
        <v>176</v>
      </c>
      <c r="AU195" s="221" t="s">
        <v>81</v>
      </c>
      <c r="AV195" s="14" t="s">
        <v>81</v>
      </c>
      <c r="AW195" s="14" t="s">
        <v>34</v>
      </c>
      <c r="AX195" s="14" t="s">
        <v>72</v>
      </c>
      <c r="AY195" s="221" t="s">
        <v>158</v>
      </c>
    </row>
    <row r="196" spans="1:65" s="15" customFormat="1">
      <c r="B196" s="222"/>
      <c r="C196" s="223"/>
      <c r="D196" s="194" t="s">
        <v>176</v>
      </c>
      <c r="E196" s="224" t="s">
        <v>19</v>
      </c>
      <c r="F196" s="225" t="s">
        <v>179</v>
      </c>
      <c r="G196" s="223"/>
      <c r="H196" s="226">
        <v>320</v>
      </c>
      <c r="I196" s="227"/>
      <c r="J196" s="223"/>
      <c r="K196" s="223"/>
      <c r="L196" s="228"/>
      <c r="M196" s="229"/>
      <c r="N196" s="230"/>
      <c r="O196" s="230"/>
      <c r="P196" s="230"/>
      <c r="Q196" s="230"/>
      <c r="R196" s="230"/>
      <c r="S196" s="230"/>
      <c r="T196" s="231"/>
      <c r="AT196" s="232" t="s">
        <v>176</v>
      </c>
      <c r="AU196" s="232" t="s">
        <v>81</v>
      </c>
      <c r="AV196" s="15" t="s">
        <v>165</v>
      </c>
      <c r="AW196" s="15" t="s">
        <v>34</v>
      </c>
      <c r="AX196" s="15" t="s">
        <v>79</v>
      </c>
      <c r="AY196" s="232" t="s">
        <v>158</v>
      </c>
    </row>
    <row r="197" spans="1:65" s="2" customFormat="1" ht="16.5" customHeight="1">
      <c r="A197" s="37"/>
      <c r="B197" s="38"/>
      <c r="C197" s="181" t="s">
        <v>256</v>
      </c>
      <c r="D197" s="181" t="s">
        <v>160</v>
      </c>
      <c r="E197" s="182" t="s">
        <v>2525</v>
      </c>
      <c r="F197" s="183" t="s">
        <v>2526</v>
      </c>
      <c r="G197" s="184" t="s">
        <v>2527</v>
      </c>
      <c r="H197" s="185">
        <v>170</v>
      </c>
      <c r="I197" s="186"/>
      <c r="J197" s="187">
        <f>ROUND(I197*H197,2)</f>
        <v>0</v>
      </c>
      <c r="K197" s="183" t="s">
        <v>19</v>
      </c>
      <c r="L197" s="42"/>
      <c r="M197" s="188" t="s">
        <v>19</v>
      </c>
      <c r="N197" s="189" t="s">
        <v>43</v>
      </c>
      <c r="O197" s="67"/>
      <c r="P197" s="190">
        <f>O197*H197</f>
        <v>0</v>
      </c>
      <c r="Q197" s="190">
        <v>0</v>
      </c>
      <c r="R197" s="190">
        <f>Q197*H197</f>
        <v>0</v>
      </c>
      <c r="S197" s="190">
        <v>0</v>
      </c>
      <c r="T197" s="191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192" t="s">
        <v>794</v>
      </c>
      <c r="AT197" s="192" t="s">
        <v>160</v>
      </c>
      <c r="AU197" s="192" t="s">
        <v>81</v>
      </c>
      <c r="AY197" s="20" t="s">
        <v>158</v>
      </c>
      <c r="BE197" s="193">
        <f>IF(N197="základní",J197,0)</f>
        <v>0</v>
      </c>
      <c r="BF197" s="193">
        <f>IF(N197="snížená",J197,0)</f>
        <v>0</v>
      </c>
      <c r="BG197" s="193">
        <f>IF(N197="zákl. přenesená",J197,0)</f>
        <v>0</v>
      </c>
      <c r="BH197" s="193">
        <f>IF(N197="sníž. přenesená",J197,0)</f>
        <v>0</v>
      </c>
      <c r="BI197" s="193">
        <f>IF(N197="nulová",J197,0)</f>
        <v>0</v>
      </c>
      <c r="BJ197" s="20" t="s">
        <v>79</v>
      </c>
      <c r="BK197" s="193">
        <f>ROUND(I197*H197,2)</f>
        <v>0</v>
      </c>
      <c r="BL197" s="20" t="s">
        <v>794</v>
      </c>
      <c r="BM197" s="192" t="s">
        <v>2528</v>
      </c>
    </row>
    <row r="198" spans="1:65" s="2" customFormat="1">
      <c r="A198" s="37"/>
      <c r="B198" s="38"/>
      <c r="C198" s="39"/>
      <c r="D198" s="194" t="s">
        <v>167</v>
      </c>
      <c r="E198" s="39"/>
      <c r="F198" s="195" t="s">
        <v>2526</v>
      </c>
      <c r="G198" s="39"/>
      <c r="H198" s="39"/>
      <c r="I198" s="196"/>
      <c r="J198" s="39"/>
      <c r="K198" s="39"/>
      <c r="L198" s="42"/>
      <c r="M198" s="197"/>
      <c r="N198" s="198"/>
      <c r="O198" s="67"/>
      <c r="P198" s="67"/>
      <c r="Q198" s="67"/>
      <c r="R198" s="67"/>
      <c r="S198" s="67"/>
      <c r="T198" s="68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20" t="s">
        <v>167</v>
      </c>
      <c r="AU198" s="20" t="s">
        <v>81</v>
      </c>
    </row>
    <row r="199" spans="1:65" s="14" customFormat="1">
      <c r="B199" s="211"/>
      <c r="C199" s="212"/>
      <c r="D199" s="194" t="s">
        <v>176</v>
      </c>
      <c r="E199" s="213" t="s">
        <v>19</v>
      </c>
      <c r="F199" s="214" t="s">
        <v>2529</v>
      </c>
      <c r="G199" s="212"/>
      <c r="H199" s="215">
        <v>70</v>
      </c>
      <c r="I199" s="216"/>
      <c r="J199" s="212"/>
      <c r="K199" s="212"/>
      <c r="L199" s="217"/>
      <c r="M199" s="218"/>
      <c r="N199" s="219"/>
      <c r="O199" s="219"/>
      <c r="P199" s="219"/>
      <c r="Q199" s="219"/>
      <c r="R199" s="219"/>
      <c r="S199" s="219"/>
      <c r="T199" s="220"/>
      <c r="AT199" s="221" t="s">
        <v>176</v>
      </c>
      <c r="AU199" s="221" t="s">
        <v>81</v>
      </c>
      <c r="AV199" s="14" t="s">
        <v>81</v>
      </c>
      <c r="AW199" s="14" t="s">
        <v>34</v>
      </c>
      <c r="AX199" s="14" t="s">
        <v>72</v>
      </c>
      <c r="AY199" s="221" t="s">
        <v>158</v>
      </c>
    </row>
    <row r="200" spans="1:65" s="14" customFormat="1">
      <c r="B200" s="211"/>
      <c r="C200" s="212"/>
      <c r="D200" s="194" t="s">
        <v>176</v>
      </c>
      <c r="E200" s="213" t="s">
        <v>19</v>
      </c>
      <c r="F200" s="214" t="s">
        <v>2530</v>
      </c>
      <c r="G200" s="212"/>
      <c r="H200" s="215">
        <v>60</v>
      </c>
      <c r="I200" s="216"/>
      <c r="J200" s="212"/>
      <c r="K200" s="212"/>
      <c r="L200" s="217"/>
      <c r="M200" s="218"/>
      <c r="N200" s="219"/>
      <c r="O200" s="219"/>
      <c r="P200" s="219"/>
      <c r="Q200" s="219"/>
      <c r="R200" s="219"/>
      <c r="S200" s="219"/>
      <c r="T200" s="220"/>
      <c r="AT200" s="221" t="s">
        <v>176</v>
      </c>
      <c r="AU200" s="221" t="s">
        <v>81</v>
      </c>
      <c r="AV200" s="14" t="s">
        <v>81</v>
      </c>
      <c r="AW200" s="14" t="s">
        <v>34</v>
      </c>
      <c r="AX200" s="14" t="s">
        <v>72</v>
      </c>
      <c r="AY200" s="221" t="s">
        <v>158</v>
      </c>
    </row>
    <row r="201" spans="1:65" s="14" customFormat="1">
      <c r="B201" s="211"/>
      <c r="C201" s="212"/>
      <c r="D201" s="194" t="s">
        <v>176</v>
      </c>
      <c r="E201" s="213" t="s">
        <v>19</v>
      </c>
      <c r="F201" s="214" t="s">
        <v>2531</v>
      </c>
      <c r="G201" s="212"/>
      <c r="H201" s="215">
        <v>40</v>
      </c>
      <c r="I201" s="216"/>
      <c r="J201" s="212"/>
      <c r="K201" s="212"/>
      <c r="L201" s="217"/>
      <c r="M201" s="218"/>
      <c r="N201" s="219"/>
      <c r="O201" s="219"/>
      <c r="P201" s="219"/>
      <c r="Q201" s="219"/>
      <c r="R201" s="219"/>
      <c r="S201" s="219"/>
      <c r="T201" s="220"/>
      <c r="AT201" s="221" t="s">
        <v>176</v>
      </c>
      <c r="AU201" s="221" t="s">
        <v>81</v>
      </c>
      <c r="AV201" s="14" t="s">
        <v>81</v>
      </c>
      <c r="AW201" s="14" t="s">
        <v>34</v>
      </c>
      <c r="AX201" s="14" t="s">
        <v>72</v>
      </c>
      <c r="AY201" s="221" t="s">
        <v>158</v>
      </c>
    </row>
    <row r="202" spans="1:65" s="15" customFormat="1">
      <c r="B202" s="222"/>
      <c r="C202" s="223"/>
      <c r="D202" s="194" t="s">
        <v>176</v>
      </c>
      <c r="E202" s="224" t="s">
        <v>19</v>
      </c>
      <c r="F202" s="225" t="s">
        <v>179</v>
      </c>
      <c r="G202" s="223"/>
      <c r="H202" s="226">
        <v>170</v>
      </c>
      <c r="I202" s="227"/>
      <c r="J202" s="223"/>
      <c r="K202" s="223"/>
      <c r="L202" s="228"/>
      <c r="M202" s="229"/>
      <c r="N202" s="230"/>
      <c r="O202" s="230"/>
      <c r="P202" s="230"/>
      <c r="Q202" s="230"/>
      <c r="R202" s="230"/>
      <c r="S202" s="230"/>
      <c r="T202" s="231"/>
      <c r="AT202" s="232" t="s">
        <v>176</v>
      </c>
      <c r="AU202" s="232" t="s">
        <v>81</v>
      </c>
      <c r="AV202" s="15" t="s">
        <v>165</v>
      </c>
      <c r="AW202" s="15" t="s">
        <v>34</v>
      </c>
      <c r="AX202" s="15" t="s">
        <v>79</v>
      </c>
      <c r="AY202" s="232" t="s">
        <v>158</v>
      </c>
    </row>
    <row r="203" spans="1:65" s="2" customFormat="1" ht="24.25" customHeight="1">
      <c r="A203" s="37"/>
      <c r="B203" s="38"/>
      <c r="C203" s="181" t="s">
        <v>264</v>
      </c>
      <c r="D203" s="181" t="s">
        <v>160</v>
      </c>
      <c r="E203" s="182" t="s">
        <v>2532</v>
      </c>
      <c r="F203" s="183" t="s">
        <v>2533</v>
      </c>
      <c r="G203" s="184" t="s">
        <v>833</v>
      </c>
      <c r="H203" s="185">
        <v>160</v>
      </c>
      <c r="I203" s="186"/>
      <c r="J203" s="187">
        <f>ROUND(I203*H203,2)</f>
        <v>0</v>
      </c>
      <c r="K203" s="183" t="s">
        <v>19</v>
      </c>
      <c r="L203" s="42"/>
      <c r="M203" s="188" t="s">
        <v>19</v>
      </c>
      <c r="N203" s="189" t="s">
        <v>43</v>
      </c>
      <c r="O203" s="67"/>
      <c r="P203" s="190">
        <f>O203*H203</f>
        <v>0</v>
      </c>
      <c r="Q203" s="190">
        <v>0</v>
      </c>
      <c r="R203" s="190">
        <f>Q203*H203</f>
        <v>0</v>
      </c>
      <c r="S203" s="190">
        <v>0</v>
      </c>
      <c r="T203" s="191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192" t="s">
        <v>2427</v>
      </c>
      <c r="AT203" s="192" t="s">
        <v>160</v>
      </c>
      <c r="AU203" s="192" t="s">
        <v>81</v>
      </c>
      <c r="AY203" s="20" t="s">
        <v>158</v>
      </c>
      <c r="BE203" s="193">
        <f>IF(N203="základní",J203,0)</f>
        <v>0</v>
      </c>
      <c r="BF203" s="193">
        <f>IF(N203="snížená",J203,0)</f>
        <v>0</v>
      </c>
      <c r="BG203" s="193">
        <f>IF(N203="zákl. přenesená",J203,0)</f>
        <v>0</v>
      </c>
      <c r="BH203" s="193">
        <f>IF(N203="sníž. přenesená",J203,0)</f>
        <v>0</v>
      </c>
      <c r="BI203" s="193">
        <f>IF(N203="nulová",J203,0)</f>
        <v>0</v>
      </c>
      <c r="BJ203" s="20" t="s">
        <v>79</v>
      </c>
      <c r="BK203" s="193">
        <f>ROUND(I203*H203,2)</f>
        <v>0</v>
      </c>
      <c r="BL203" s="20" t="s">
        <v>2427</v>
      </c>
      <c r="BM203" s="192" t="s">
        <v>2534</v>
      </c>
    </row>
    <row r="204" spans="1:65" s="2" customFormat="1">
      <c r="A204" s="37"/>
      <c r="B204" s="38"/>
      <c r="C204" s="39"/>
      <c r="D204" s="194" t="s">
        <v>167</v>
      </c>
      <c r="E204" s="39"/>
      <c r="F204" s="195" t="s">
        <v>2535</v>
      </c>
      <c r="G204" s="39"/>
      <c r="H204" s="39"/>
      <c r="I204" s="196"/>
      <c r="J204" s="39"/>
      <c r="K204" s="39"/>
      <c r="L204" s="42"/>
      <c r="M204" s="197"/>
      <c r="N204" s="198"/>
      <c r="O204" s="67"/>
      <c r="P204" s="67"/>
      <c r="Q204" s="67"/>
      <c r="R204" s="67"/>
      <c r="S204" s="67"/>
      <c r="T204" s="68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20" t="s">
        <v>167</v>
      </c>
      <c r="AU204" s="20" t="s">
        <v>81</v>
      </c>
    </row>
    <row r="205" spans="1:65" s="13" customFormat="1">
      <c r="B205" s="201"/>
      <c r="C205" s="202"/>
      <c r="D205" s="194" t="s">
        <v>176</v>
      </c>
      <c r="E205" s="203" t="s">
        <v>19</v>
      </c>
      <c r="F205" s="204" t="s">
        <v>2536</v>
      </c>
      <c r="G205" s="202"/>
      <c r="H205" s="203" t="s">
        <v>19</v>
      </c>
      <c r="I205" s="205"/>
      <c r="J205" s="202"/>
      <c r="K205" s="202"/>
      <c r="L205" s="206"/>
      <c r="M205" s="207"/>
      <c r="N205" s="208"/>
      <c r="O205" s="208"/>
      <c r="P205" s="208"/>
      <c r="Q205" s="208"/>
      <c r="R205" s="208"/>
      <c r="S205" s="208"/>
      <c r="T205" s="209"/>
      <c r="AT205" s="210" t="s">
        <v>176</v>
      </c>
      <c r="AU205" s="210" t="s">
        <v>81</v>
      </c>
      <c r="AV205" s="13" t="s">
        <v>79</v>
      </c>
      <c r="AW205" s="13" t="s">
        <v>34</v>
      </c>
      <c r="AX205" s="13" t="s">
        <v>72</v>
      </c>
      <c r="AY205" s="210" t="s">
        <v>158</v>
      </c>
    </row>
    <row r="206" spans="1:65" s="14" customFormat="1">
      <c r="B206" s="211"/>
      <c r="C206" s="212"/>
      <c r="D206" s="194" t="s">
        <v>176</v>
      </c>
      <c r="E206" s="213" t="s">
        <v>19</v>
      </c>
      <c r="F206" s="214" t="s">
        <v>2537</v>
      </c>
      <c r="G206" s="212"/>
      <c r="H206" s="215">
        <v>160</v>
      </c>
      <c r="I206" s="216"/>
      <c r="J206" s="212"/>
      <c r="K206" s="212"/>
      <c r="L206" s="217"/>
      <c r="M206" s="218"/>
      <c r="N206" s="219"/>
      <c r="O206" s="219"/>
      <c r="P206" s="219"/>
      <c r="Q206" s="219"/>
      <c r="R206" s="219"/>
      <c r="S206" s="219"/>
      <c r="T206" s="220"/>
      <c r="AT206" s="221" t="s">
        <v>176</v>
      </c>
      <c r="AU206" s="221" t="s">
        <v>81</v>
      </c>
      <c r="AV206" s="14" t="s">
        <v>81</v>
      </c>
      <c r="AW206" s="14" t="s">
        <v>34</v>
      </c>
      <c r="AX206" s="14" t="s">
        <v>72</v>
      </c>
      <c r="AY206" s="221" t="s">
        <v>158</v>
      </c>
    </row>
    <row r="207" spans="1:65" s="15" customFormat="1">
      <c r="B207" s="222"/>
      <c r="C207" s="223"/>
      <c r="D207" s="194" t="s">
        <v>176</v>
      </c>
      <c r="E207" s="224" t="s">
        <v>19</v>
      </c>
      <c r="F207" s="225" t="s">
        <v>179</v>
      </c>
      <c r="G207" s="223"/>
      <c r="H207" s="226">
        <v>160</v>
      </c>
      <c r="I207" s="227"/>
      <c r="J207" s="223"/>
      <c r="K207" s="223"/>
      <c r="L207" s="228"/>
      <c r="M207" s="229"/>
      <c r="N207" s="230"/>
      <c r="O207" s="230"/>
      <c r="P207" s="230"/>
      <c r="Q207" s="230"/>
      <c r="R207" s="230"/>
      <c r="S207" s="230"/>
      <c r="T207" s="231"/>
      <c r="AT207" s="232" t="s">
        <v>176</v>
      </c>
      <c r="AU207" s="232" t="s">
        <v>81</v>
      </c>
      <c r="AV207" s="15" t="s">
        <v>165</v>
      </c>
      <c r="AW207" s="15" t="s">
        <v>34</v>
      </c>
      <c r="AX207" s="15" t="s">
        <v>79</v>
      </c>
      <c r="AY207" s="232" t="s">
        <v>158</v>
      </c>
    </row>
    <row r="208" spans="1:65" s="2" customFormat="1" ht="16.5" customHeight="1">
      <c r="A208" s="37"/>
      <c r="B208" s="38"/>
      <c r="C208" s="181" t="s">
        <v>272</v>
      </c>
      <c r="D208" s="181" t="s">
        <v>160</v>
      </c>
      <c r="E208" s="182" t="s">
        <v>2538</v>
      </c>
      <c r="F208" s="183" t="s">
        <v>2539</v>
      </c>
      <c r="G208" s="184" t="s">
        <v>2527</v>
      </c>
      <c r="H208" s="185">
        <v>180</v>
      </c>
      <c r="I208" s="186"/>
      <c r="J208" s="187">
        <f>ROUND(I208*H208,2)</f>
        <v>0</v>
      </c>
      <c r="K208" s="183" t="s">
        <v>19</v>
      </c>
      <c r="L208" s="42"/>
      <c r="M208" s="188" t="s">
        <v>19</v>
      </c>
      <c r="N208" s="189" t="s">
        <v>43</v>
      </c>
      <c r="O208" s="67"/>
      <c r="P208" s="190">
        <f>O208*H208</f>
        <v>0</v>
      </c>
      <c r="Q208" s="190">
        <v>0</v>
      </c>
      <c r="R208" s="190">
        <f>Q208*H208</f>
        <v>0</v>
      </c>
      <c r="S208" s="190">
        <v>0</v>
      </c>
      <c r="T208" s="191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192" t="s">
        <v>794</v>
      </c>
      <c r="AT208" s="192" t="s">
        <v>160</v>
      </c>
      <c r="AU208" s="192" t="s">
        <v>81</v>
      </c>
      <c r="AY208" s="20" t="s">
        <v>158</v>
      </c>
      <c r="BE208" s="193">
        <f>IF(N208="základní",J208,0)</f>
        <v>0</v>
      </c>
      <c r="BF208" s="193">
        <f>IF(N208="snížená",J208,0)</f>
        <v>0</v>
      </c>
      <c r="BG208" s="193">
        <f>IF(N208="zákl. přenesená",J208,0)</f>
        <v>0</v>
      </c>
      <c r="BH208" s="193">
        <f>IF(N208="sníž. přenesená",J208,0)</f>
        <v>0</v>
      </c>
      <c r="BI208" s="193">
        <f>IF(N208="nulová",J208,0)</f>
        <v>0</v>
      </c>
      <c r="BJ208" s="20" t="s">
        <v>79</v>
      </c>
      <c r="BK208" s="193">
        <f>ROUND(I208*H208,2)</f>
        <v>0</v>
      </c>
      <c r="BL208" s="20" t="s">
        <v>794</v>
      </c>
      <c r="BM208" s="192" t="s">
        <v>2540</v>
      </c>
    </row>
    <row r="209" spans="1:65" s="2" customFormat="1">
      <c r="A209" s="37"/>
      <c r="B209" s="38"/>
      <c r="C209" s="39"/>
      <c r="D209" s="194" t="s">
        <v>167</v>
      </c>
      <c r="E209" s="39"/>
      <c r="F209" s="195" t="s">
        <v>2539</v>
      </c>
      <c r="G209" s="39"/>
      <c r="H209" s="39"/>
      <c r="I209" s="196"/>
      <c r="J209" s="39"/>
      <c r="K209" s="39"/>
      <c r="L209" s="42"/>
      <c r="M209" s="197"/>
      <c r="N209" s="198"/>
      <c r="O209" s="67"/>
      <c r="P209" s="67"/>
      <c r="Q209" s="67"/>
      <c r="R209" s="67"/>
      <c r="S209" s="67"/>
      <c r="T209" s="68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20" t="s">
        <v>167</v>
      </c>
      <c r="AU209" s="20" t="s">
        <v>81</v>
      </c>
    </row>
    <row r="210" spans="1:65" s="14" customFormat="1">
      <c r="B210" s="211"/>
      <c r="C210" s="212"/>
      <c r="D210" s="194" t="s">
        <v>176</v>
      </c>
      <c r="E210" s="213" t="s">
        <v>19</v>
      </c>
      <c r="F210" s="214" t="s">
        <v>2541</v>
      </c>
      <c r="G210" s="212"/>
      <c r="H210" s="215">
        <v>80</v>
      </c>
      <c r="I210" s="216"/>
      <c r="J210" s="212"/>
      <c r="K210" s="212"/>
      <c r="L210" s="217"/>
      <c r="M210" s="218"/>
      <c r="N210" s="219"/>
      <c r="O210" s="219"/>
      <c r="P210" s="219"/>
      <c r="Q210" s="219"/>
      <c r="R210" s="219"/>
      <c r="S210" s="219"/>
      <c r="T210" s="220"/>
      <c r="AT210" s="221" t="s">
        <v>176</v>
      </c>
      <c r="AU210" s="221" t="s">
        <v>81</v>
      </c>
      <c r="AV210" s="14" t="s">
        <v>81</v>
      </c>
      <c r="AW210" s="14" t="s">
        <v>34</v>
      </c>
      <c r="AX210" s="14" t="s">
        <v>72</v>
      </c>
      <c r="AY210" s="221" t="s">
        <v>158</v>
      </c>
    </row>
    <row r="211" spans="1:65" s="14" customFormat="1">
      <c r="B211" s="211"/>
      <c r="C211" s="212"/>
      <c r="D211" s="194" t="s">
        <v>176</v>
      </c>
      <c r="E211" s="213" t="s">
        <v>19</v>
      </c>
      <c r="F211" s="214" t="s">
        <v>2542</v>
      </c>
      <c r="G211" s="212"/>
      <c r="H211" s="215">
        <v>100</v>
      </c>
      <c r="I211" s="216"/>
      <c r="J211" s="212"/>
      <c r="K211" s="212"/>
      <c r="L211" s="217"/>
      <c r="M211" s="218"/>
      <c r="N211" s="219"/>
      <c r="O211" s="219"/>
      <c r="P211" s="219"/>
      <c r="Q211" s="219"/>
      <c r="R211" s="219"/>
      <c r="S211" s="219"/>
      <c r="T211" s="220"/>
      <c r="AT211" s="221" t="s">
        <v>176</v>
      </c>
      <c r="AU211" s="221" t="s">
        <v>81</v>
      </c>
      <c r="AV211" s="14" t="s">
        <v>81</v>
      </c>
      <c r="AW211" s="14" t="s">
        <v>34</v>
      </c>
      <c r="AX211" s="14" t="s">
        <v>72</v>
      </c>
      <c r="AY211" s="221" t="s">
        <v>158</v>
      </c>
    </row>
    <row r="212" spans="1:65" s="15" customFormat="1">
      <c r="B212" s="222"/>
      <c r="C212" s="223"/>
      <c r="D212" s="194" t="s">
        <v>176</v>
      </c>
      <c r="E212" s="224" t="s">
        <v>19</v>
      </c>
      <c r="F212" s="225" t="s">
        <v>179</v>
      </c>
      <c r="G212" s="223"/>
      <c r="H212" s="226">
        <v>180</v>
      </c>
      <c r="I212" s="227"/>
      <c r="J212" s="223"/>
      <c r="K212" s="223"/>
      <c r="L212" s="228"/>
      <c r="M212" s="229"/>
      <c r="N212" s="230"/>
      <c r="O212" s="230"/>
      <c r="P212" s="230"/>
      <c r="Q212" s="230"/>
      <c r="R212" s="230"/>
      <c r="S212" s="230"/>
      <c r="T212" s="231"/>
      <c r="AT212" s="232" t="s">
        <v>176</v>
      </c>
      <c r="AU212" s="232" t="s">
        <v>81</v>
      </c>
      <c r="AV212" s="15" t="s">
        <v>165</v>
      </c>
      <c r="AW212" s="15" t="s">
        <v>34</v>
      </c>
      <c r="AX212" s="15" t="s">
        <v>79</v>
      </c>
      <c r="AY212" s="232" t="s">
        <v>158</v>
      </c>
    </row>
    <row r="213" spans="1:65" s="2" customFormat="1" ht="24.25" customHeight="1">
      <c r="A213" s="37"/>
      <c r="B213" s="38"/>
      <c r="C213" s="181" t="s">
        <v>279</v>
      </c>
      <c r="D213" s="181" t="s">
        <v>160</v>
      </c>
      <c r="E213" s="182" t="s">
        <v>2543</v>
      </c>
      <c r="F213" s="183" t="s">
        <v>2544</v>
      </c>
      <c r="G213" s="184" t="s">
        <v>833</v>
      </c>
      <c r="H213" s="185">
        <v>100</v>
      </c>
      <c r="I213" s="186"/>
      <c r="J213" s="187">
        <f>ROUND(I213*H213,2)</f>
        <v>0</v>
      </c>
      <c r="K213" s="183" t="s">
        <v>19</v>
      </c>
      <c r="L213" s="42"/>
      <c r="M213" s="188" t="s">
        <v>19</v>
      </c>
      <c r="N213" s="189" t="s">
        <v>43</v>
      </c>
      <c r="O213" s="67"/>
      <c r="P213" s="190">
        <f>O213*H213</f>
        <v>0</v>
      </c>
      <c r="Q213" s="190">
        <v>0</v>
      </c>
      <c r="R213" s="190">
        <f>Q213*H213</f>
        <v>0</v>
      </c>
      <c r="S213" s="190">
        <v>0</v>
      </c>
      <c r="T213" s="191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192" t="s">
        <v>2427</v>
      </c>
      <c r="AT213" s="192" t="s">
        <v>160</v>
      </c>
      <c r="AU213" s="192" t="s">
        <v>81</v>
      </c>
      <c r="AY213" s="20" t="s">
        <v>158</v>
      </c>
      <c r="BE213" s="193">
        <f>IF(N213="základní",J213,0)</f>
        <v>0</v>
      </c>
      <c r="BF213" s="193">
        <f>IF(N213="snížená",J213,0)</f>
        <v>0</v>
      </c>
      <c r="BG213" s="193">
        <f>IF(N213="zákl. přenesená",J213,0)</f>
        <v>0</v>
      </c>
      <c r="BH213" s="193">
        <f>IF(N213="sníž. přenesená",J213,0)</f>
        <v>0</v>
      </c>
      <c r="BI213" s="193">
        <f>IF(N213="nulová",J213,0)</f>
        <v>0</v>
      </c>
      <c r="BJ213" s="20" t="s">
        <v>79</v>
      </c>
      <c r="BK213" s="193">
        <f>ROUND(I213*H213,2)</f>
        <v>0</v>
      </c>
      <c r="BL213" s="20" t="s">
        <v>2427</v>
      </c>
      <c r="BM213" s="192" t="s">
        <v>2545</v>
      </c>
    </row>
    <row r="214" spans="1:65" s="2" customFormat="1">
      <c r="A214" s="37"/>
      <c r="B214" s="38"/>
      <c r="C214" s="39"/>
      <c r="D214" s="194" t="s">
        <v>167</v>
      </c>
      <c r="E214" s="39"/>
      <c r="F214" s="195" t="s">
        <v>2544</v>
      </c>
      <c r="G214" s="39"/>
      <c r="H214" s="39"/>
      <c r="I214" s="196"/>
      <c r="J214" s="39"/>
      <c r="K214" s="39"/>
      <c r="L214" s="42"/>
      <c r="M214" s="197"/>
      <c r="N214" s="198"/>
      <c r="O214" s="67"/>
      <c r="P214" s="67"/>
      <c r="Q214" s="67"/>
      <c r="R214" s="67"/>
      <c r="S214" s="67"/>
      <c r="T214" s="68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20" t="s">
        <v>167</v>
      </c>
      <c r="AU214" s="20" t="s">
        <v>81</v>
      </c>
    </row>
    <row r="215" spans="1:65" s="14" customFormat="1">
      <c r="B215" s="211"/>
      <c r="C215" s="212"/>
      <c r="D215" s="194" t="s">
        <v>176</v>
      </c>
      <c r="E215" s="213" t="s">
        <v>19</v>
      </c>
      <c r="F215" s="214" t="s">
        <v>2546</v>
      </c>
      <c r="G215" s="212"/>
      <c r="H215" s="215">
        <v>100</v>
      </c>
      <c r="I215" s="216"/>
      <c r="J215" s="212"/>
      <c r="K215" s="212"/>
      <c r="L215" s="217"/>
      <c r="M215" s="218"/>
      <c r="N215" s="219"/>
      <c r="O215" s="219"/>
      <c r="P215" s="219"/>
      <c r="Q215" s="219"/>
      <c r="R215" s="219"/>
      <c r="S215" s="219"/>
      <c r="T215" s="220"/>
      <c r="AT215" s="221" t="s">
        <v>176</v>
      </c>
      <c r="AU215" s="221" t="s">
        <v>81</v>
      </c>
      <c r="AV215" s="14" t="s">
        <v>81</v>
      </c>
      <c r="AW215" s="14" t="s">
        <v>34</v>
      </c>
      <c r="AX215" s="14" t="s">
        <v>72</v>
      </c>
      <c r="AY215" s="221" t="s">
        <v>158</v>
      </c>
    </row>
    <row r="216" spans="1:65" s="15" customFormat="1">
      <c r="B216" s="222"/>
      <c r="C216" s="223"/>
      <c r="D216" s="194" t="s">
        <v>176</v>
      </c>
      <c r="E216" s="224" t="s">
        <v>19</v>
      </c>
      <c r="F216" s="225" t="s">
        <v>179</v>
      </c>
      <c r="G216" s="223"/>
      <c r="H216" s="226">
        <v>100</v>
      </c>
      <c r="I216" s="227"/>
      <c r="J216" s="223"/>
      <c r="K216" s="223"/>
      <c r="L216" s="228"/>
      <c r="M216" s="229"/>
      <c r="N216" s="230"/>
      <c r="O216" s="230"/>
      <c r="P216" s="230"/>
      <c r="Q216" s="230"/>
      <c r="R216" s="230"/>
      <c r="S216" s="230"/>
      <c r="T216" s="231"/>
      <c r="AT216" s="232" t="s">
        <v>176</v>
      </c>
      <c r="AU216" s="232" t="s">
        <v>81</v>
      </c>
      <c r="AV216" s="15" t="s">
        <v>165</v>
      </c>
      <c r="AW216" s="15" t="s">
        <v>34</v>
      </c>
      <c r="AX216" s="15" t="s">
        <v>79</v>
      </c>
      <c r="AY216" s="232" t="s">
        <v>158</v>
      </c>
    </row>
    <row r="217" spans="1:65" s="2" customFormat="1" ht="21.75" customHeight="1">
      <c r="A217" s="37"/>
      <c r="B217" s="38"/>
      <c r="C217" s="181" t="s">
        <v>285</v>
      </c>
      <c r="D217" s="181" t="s">
        <v>160</v>
      </c>
      <c r="E217" s="182" t="s">
        <v>2547</v>
      </c>
      <c r="F217" s="183" t="s">
        <v>2548</v>
      </c>
      <c r="G217" s="184" t="s">
        <v>2527</v>
      </c>
      <c r="H217" s="185">
        <v>40</v>
      </c>
      <c r="I217" s="186"/>
      <c r="J217" s="187">
        <f>ROUND(I217*H217,2)</f>
        <v>0</v>
      </c>
      <c r="K217" s="183" t="s">
        <v>19</v>
      </c>
      <c r="L217" s="42"/>
      <c r="M217" s="188" t="s">
        <v>19</v>
      </c>
      <c r="N217" s="189" t="s">
        <v>43</v>
      </c>
      <c r="O217" s="67"/>
      <c r="P217" s="190">
        <f>O217*H217</f>
        <v>0</v>
      </c>
      <c r="Q217" s="190">
        <v>0</v>
      </c>
      <c r="R217" s="190">
        <f>Q217*H217</f>
        <v>0</v>
      </c>
      <c r="S217" s="190">
        <v>0</v>
      </c>
      <c r="T217" s="191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192" t="s">
        <v>2427</v>
      </c>
      <c r="AT217" s="192" t="s">
        <v>160</v>
      </c>
      <c r="AU217" s="192" t="s">
        <v>81</v>
      </c>
      <c r="AY217" s="20" t="s">
        <v>158</v>
      </c>
      <c r="BE217" s="193">
        <f>IF(N217="základní",J217,0)</f>
        <v>0</v>
      </c>
      <c r="BF217" s="193">
        <f>IF(N217="snížená",J217,0)</f>
        <v>0</v>
      </c>
      <c r="BG217" s="193">
        <f>IF(N217="zákl. přenesená",J217,0)</f>
        <v>0</v>
      </c>
      <c r="BH217" s="193">
        <f>IF(N217="sníž. přenesená",J217,0)</f>
        <v>0</v>
      </c>
      <c r="BI217" s="193">
        <f>IF(N217="nulová",J217,0)</f>
        <v>0</v>
      </c>
      <c r="BJ217" s="20" t="s">
        <v>79</v>
      </c>
      <c r="BK217" s="193">
        <f>ROUND(I217*H217,2)</f>
        <v>0</v>
      </c>
      <c r="BL217" s="20" t="s">
        <v>2427</v>
      </c>
      <c r="BM217" s="192" t="s">
        <v>2549</v>
      </c>
    </row>
    <row r="218" spans="1:65" s="2" customFormat="1">
      <c r="A218" s="37"/>
      <c r="B218" s="38"/>
      <c r="C218" s="39"/>
      <c r="D218" s="194" t="s">
        <v>167</v>
      </c>
      <c r="E218" s="39"/>
      <c r="F218" s="195" t="s">
        <v>2550</v>
      </c>
      <c r="G218" s="39"/>
      <c r="H218" s="39"/>
      <c r="I218" s="196"/>
      <c r="J218" s="39"/>
      <c r="K218" s="39"/>
      <c r="L218" s="42"/>
      <c r="M218" s="197"/>
      <c r="N218" s="198"/>
      <c r="O218" s="67"/>
      <c r="P218" s="67"/>
      <c r="Q218" s="67"/>
      <c r="R218" s="67"/>
      <c r="S218" s="67"/>
      <c r="T218" s="68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20" t="s">
        <v>167</v>
      </c>
      <c r="AU218" s="20" t="s">
        <v>81</v>
      </c>
    </row>
    <row r="219" spans="1:65" s="14" customFormat="1">
      <c r="B219" s="211"/>
      <c r="C219" s="212"/>
      <c r="D219" s="194" t="s">
        <v>176</v>
      </c>
      <c r="E219" s="213" t="s">
        <v>19</v>
      </c>
      <c r="F219" s="214" t="s">
        <v>2551</v>
      </c>
      <c r="G219" s="212"/>
      <c r="H219" s="215">
        <v>10</v>
      </c>
      <c r="I219" s="216"/>
      <c r="J219" s="212"/>
      <c r="K219" s="212"/>
      <c r="L219" s="217"/>
      <c r="M219" s="218"/>
      <c r="N219" s="219"/>
      <c r="O219" s="219"/>
      <c r="P219" s="219"/>
      <c r="Q219" s="219"/>
      <c r="R219" s="219"/>
      <c r="S219" s="219"/>
      <c r="T219" s="220"/>
      <c r="AT219" s="221" t="s">
        <v>176</v>
      </c>
      <c r="AU219" s="221" t="s">
        <v>81</v>
      </c>
      <c r="AV219" s="14" t="s">
        <v>81</v>
      </c>
      <c r="AW219" s="14" t="s">
        <v>34</v>
      </c>
      <c r="AX219" s="14" t="s">
        <v>72</v>
      </c>
      <c r="AY219" s="221" t="s">
        <v>158</v>
      </c>
    </row>
    <row r="220" spans="1:65" s="14" customFormat="1">
      <c r="B220" s="211"/>
      <c r="C220" s="212"/>
      <c r="D220" s="194" t="s">
        <v>176</v>
      </c>
      <c r="E220" s="213" t="s">
        <v>19</v>
      </c>
      <c r="F220" s="214" t="s">
        <v>2552</v>
      </c>
      <c r="G220" s="212"/>
      <c r="H220" s="215">
        <v>10</v>
      </c>
      <c r="I220" s="216"/>
      <c r="J220" s="212"/>
      <c r="K220" s="212"/>
      <c r="L220" s="217"/>
      <c r="M220" s="218"/>
      <c r="N220" s="219"/>
      <c r="O220" s="219"/>
      <c r="P220" s="219"/>
      <c r="Q220" s="219"/>
      <c r="R220" s="219"/>
      <c r="S220" s="219"/>
      <c r="T220" s="220"/>
      <c r="AT220" s="221" t="s">
        <v>176</v>
      </c>
      <c r="AU220" s="221" t="s">
        <v>81</v>
      </c>
      <c r="AV220" s="14" t="s">
        <v>81</v>
      </c>
      <c r="AW220" s="14" t="s">
        <v>34</v>
      </c>
      <c r="AX220" s="14" t="s">
        <v>72</v>
      </c>
      <c r="AY220" s="221" t="s">
        <v>158</v>
      </c>
    </row>
    <row r="221" spans="1:65" s="14" customFormat="1">
      <c r="B221" s="211"/>
      <c r="C221" s="212"/>
      <c r="D221" s="194" t="s">
        <v>176</v>
      </c>
      <c r="E221" s="213" t="s">
        <v>19</v>
      </c>
      <c r="F221" s="214" t="s">
        <v>2553</v>
      </c>
      <c r="G221" s="212"/>
      <c r="H221" s="215">
        <v>20</v>
      </c>
      <c r="I221" s="216"/>
      <c r="J221" s="212"/>
      <c r="K221" s="212"/>
      <c r="L221" s="217"/>
      <c r="M221" s="218"/>
      <c r="N221" s="219"/>
      <c r="O221" s="219"/>
      <c r="P221" s="219"/>
      <c r="Q221" s="219"/>
      <c r="R221" s="219"/>
      <c r="S221" s="219"/>
      <c r="T221" s="220"/>
      <c r="AT221" s="221" t="s">
        <v>176</v>
      </c>
      <c r="AU221" s="221" t="s">
        <v>81</v>
      </c>
      <c r="AV221" s="14" t="s">
        <v>81</v>
      </c>
      <c r="AW221" s="14" t="s">
        <v>34</v>
      </c>
      <c r="AX221" s="14" t="s">
        <v>72</v>
      </c>
      <c r="AY221" s="221" t="s">
        <v>158</v>
      </c>
    </row>
    <row r="222" spans="1:65" s="15" customFormat="1">
      <c r="B222" s="222"/>
      <c r="C222" s="223"/>
      <c r="D222" s="194" t="s">
        <v>176</v>
      </c>
      <c r="E222" s="224" t="s">
        <v>19</v>
      </c>
      <c r="F222" s="225" t="s">
        <v>179</v>
      </c>
      <c r="G222" s="223"/>
      <c r="H222" s="226">
        <v>40</v>
      </c>
      <c r="I222" s="227"/>
      <c r="J222" s="223"/>
      <c r="K222" s="223"/>
      <c r="L222" s="228"/>
      <c r="M222" s="229"/>
      <c r="N222" s="230"/>
      <c r="O222" s="230"/>
      <c r="P222" s="230"/>
      <c r="Q222" s="230"/>
      <c r="R222" s="230"/>
      <c r="S222" s="230"/>
      <c r="T222" s="231"/>
      <c r="AT222" s="232" t="s">
        <v>176</v>
      </c>
      <c r="AU222" s="232" t="s">
        <v>81</v>
      </c>
      <c r="AV222" s="15" t="s">
        <v>165</v>
      </c>
      <c r="AW222" s="15" t="s">
        <v>34</v>
      </c>
      <c r="AX222" s="15" t="s">
        <v>79</v>
      </c>
      <c r="AY222" s="232" t="s">
        <v>158</v>
      </c>
    </row>
    <row r="223" spans="1:65" s="2" customFormat="1" ht="24.25" customHeight="1">
      <c r="A223" s="37"/>
      <c r="B223" s="38"/>
      <c r="C223" s="181" t="s">
        <v>292</v>
      </c>
      <c r="D223" s="181" t="s">
        <v>160</v>
      </c>
      <c r="E223" s="182" t="s">
        <v>2554</v>
      </c>
      <c r="F223" s="183" t="s">
        <v>2555</v>
      </c>
      <c r="G223" s="184" t="s">
        <v>833</v>
      </c>
      <c r="H223" s="185">
        <v>100</v>
      </c>
      <c r="I223" s="186"/>
      <c r="J223" s="187">
        <f>ROUND(I223*H223,2)</f>
        <v>0</v>
      </c>
      <c r="K223" s="183" t="s">
        <v>19</v>
      </c>
      <c r="L223" s="42"/>
      <c r="M223" s="188" t="s">
        <v>19</v>
      </c>
      <c r="N223" s="189" t="s">
        <v>43</v>
      </c>
      <c r="O223" s="67"/>
      <c r="P223" s="190">
        <f>O223*H223</f>
        <v>0</v>
      </c>
      <c r="Q223" s="190">
        <v>0</v>
      </c>
      <c r="R223" s="190">
        <f>Q223*H223</f>
        <v>0</v>
      </c>
      <c r="S223" s="190">
        <v>0</v>
      </c>
      <c r="T223" s="191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192" t="s">
        <v>2427</v>
      </c>
      <c r="AT223" s="192" t="s">
        <v>160</v>
      </c>
      <c r="AU223" s="192" t="s">
        <v>81</v>
      </c>
      <c r="AY223" s="20" t="s">
        <v>158</v>
      </c>
      <c r="BE223" s="193">
        <f>IF(N223="základní",J223,0)</f>
        <v>0</v>
      </c>
      <c r="BF223" s="193">
        <f>IF(N223="snížená",J223,0)</f>
        <v>0</v>
      </c>
      <c r="BG223" s="193">
        <f>IF(N223="zákl. přenesená",J223,0)</f>
        <v>0</v>
      </c>
      <c r="BH223" s="193">
        <f>IF(N223="sníž. přenesená",J223,0)</f>
        <v>0</v>
      </c>
      <c r="BI223" s="193">
        <f>IF(N223="nulová",J223,0)</f>
        <v>0</v>
      </c>
      <c r="BJ223" s="20" t="s">
        <v>79</v>
      </c>
      <c r="BK223" s="193">
        <f>ROUND(I223*H223,2)</f>
        <v>0</v>
      </c>
      <c r="BL223" s="20" t="s">
        <v>2427</v>
      </c>
      <c r="BM223" s="192" t="s">
        <v>2556</v>
      </c>
    </row>
    <row r="224" spans="1:65" s="2" customFormat="1">
      <c r="A224" s="37"/>
      <c r="B224" s="38"/>
      <c r="C224" s="39"/>
      <c r="D224" s="194" t="s">
        <v>167</v>
      </c>
      <c r="E224" s="39"/>
      <c r="F224" s="195" t="s">
        <v>2557</v>
      </c>
      <c r="G224" s="39"/>
      <c r="H224" s="39"/>
      <c r="I224" s="196"/>
      <c r="J224" s="39"/>
      <c r="K224" s="39"/>
      <c r="L224" s="42"/>
      <c r="M224" s="197"/>
      <c r="N224" s="198"/>
      <c r="O224" s="67"/>
      <c r="P224" s="67"/>
      <c r="Q224" s="67"/>
      <c r="R224" s="67"/>
      <c r="S224" s="67"/>
      <c r="T224" s="68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20" t="s">
        <v>167</v>
      </c>
      <c r="AU224" s="20" t="s">
        <v>81</v>
      </c>
    </row>
    <row r="225" spans="1:65" s="13" customFormat="1">
      <c r="B225" s="201"/>
      <c r="C225" s="202"/>
      <c r="D225" s="194" t="s">
        <v>176</v>
      </c>
      <c r="E225" s="203" t="s">
        <v>19</v>
      </c>
      <c r="F225" s="204" t="s">
        <v>2558</v>
      </c>
      <c r="G225" s="202"/>
      <c r="H225" s="203" t="s">
        <v>19</v>
      </c>
      <c r="I225" s="205"/>
      <c r="J225" s="202"/>
      <c r="K225" s="202"/>
      <c r="L225" s="206"/>
      <c r="M225" s="207"/>
      <c r="N225" s="208"/>
      <c r="O225" s="208"/>
      <c r="P225" s="208"/>
      <c r="Q225" s="208"/>
      <c r="R225" s="208"/>
      <c r="S225" s="208"/>
      <c r="T225" s="209"/>
      <c r="AT225" s="210" t="s">
        <v>176</v>
      </c>
      <c r="AU225" s="210" t="s">
        <v>81</v>
      </c>
      <c r="AV225" s="13" t="s">
        <v>79</v>
      </c>
      <c r="AW225" s="13" t="s">
        <v>34</v>
      </c>
      <c r="AX225" s="13" t="s">
        <v>72</v>
      </c>
      <c r="AY225" s="210" t="s">
        <v>158</v>
      </c>
    </row>
    <row r="226" spans="1:65" s="14" customFormat="1">
      <c r="B226" s="211"/>
      <c r="C226" s="212"/>
      <c r="D226" s="194" t="s">
        <v>176</v>
      </c>
      <c r="E226" s="213" t="s">
        <v>19</v>
      </c>
      <c r="F226" s="214" t="s">
        <v>2559</v>
      </c>
      <c r="G226" s="212"/>
      <c r="H226" s="215">
        <v>100</v>
      </c>
      <c r="I226" s="216"/>
      <c r="J226" s="212"/>
      <c r="K226" s="212"/>
      <c r="L226" s="217"/>
      <c r="M226" s="218"/>
      <c r="N226" s="219"/>
      <c r="O226" s="219"/>
      <c r="P226" s="219"/>
      <c r="Q226" s="219"/>
      <c r="R226" s="219"/>
      <c r="S226" s="219"/>
      <c r="T226" s="220"/>
      <c r="AT226" s="221" t="s">
        <v>176</v>
      </c>
      <c r="AU226" s="221" t="s">
        <v>81</v>
      </c>
      <c r="AV226" s="14" t="s">
        <v>81</v>
      </c>
      <c r="AW226" s="14" t="s">
        <v>34</v>
      </c>
      <c r="AX226" s="14" t="s">
        <v>72</v>
      </c>
      <c r="AY226" s="221" t="s">
        <v>158</v>
      </c>
    </row>
    <row r="227" spans="1:65" s="15" customFormat="1">
      <c r="B227" s="222"/>
      <c r="C227" s="223"/>
      <c r="D227" s="194" t="s">
        <v>176</v>
      </c>
      <c r="E227" s="224" t="s">
        <v>19</v>
      </c>
      <c r="F227" s="225" t="s">
        <v>179</v>
      </c>
      <c r="G227" s="223"/>
      <c r="H227" s="226">
        <v>100</v>
      </c>
      <c r="I227" s="227"/>
      <c r="J227" s="223"/>
      <c r="K227" s="223"/>
      <c r="L227" s="228"/>
      <c r="M227" s="229"/>
      <c r="N227" s="230"/>
      <c r="O227" s="230"/>
      <c r="P227" s="230"/>
      <c r="Q227" s="230"/>
      <c r="R227" s="230"/>
      <c r="S227" s="230"/>
      <c r="T227" s="231"/>
      <c r="AT227" s="232" t="s">
        <v>176</v>
      </c>
      <c r="AU227" s="232" t="s">
        <v>81</v>
      </c>
      <c r="AV227" s="15" t="s">
        <v>165</v>
      </c>
      <c r="AW227" s="15" t="s">
        <v>34</v>
      </c>
      <c r="AX227" s="15" t="s">
        <v>79</v>
      </c>
      <c r="AY227" s="232" t="s">
        <v>158</v>
      </c>
    </row>
    <row r="228" spans="1:65" s="2" customFormat="1" ht="16.5" customHeight="1">
      <c r="A228" s="37"/>
      <c r="B228" s="38"/>
      <c r="C228" s="181" t="s">
        <v>298</v>
      </c>
      <c r="D228" s="181" t="s">
        <v>160</v>
      </c>
      <c r="E228" s="182" t="s">
        <v>2560</v>
      </c>
      <c r="F228" s="183" t="s">
        <v>2561</v>
      </c>
      <c r="G228" s="184" t="s">
        <v>2527</v>
      </c>
      <c r="H228" s="185">
        <v>10</v>
      </c>
      <c r="I228" s="186"/>
      <c r="J228" s="187">
        <f>ROUND(I228*H228,2)</f>
        <v>0</v>
      </c>
      <c r="K228" s="183" t="s">
        <v>19</v>
      </c>
      <c r="L228" s="42"/>
      <c r="M228" s="188" t="s">
        <v>19</v>
      </c>
      <c r="N228" s="189" t="s">
        <v>43</v>
      </c>
      <c r="O228" s="67"/>
      <c r="P228" s="190">
        <f>O228*H228</f>
        <v>0</v>
      </c>
      <c r="Q228" s="190">
        <v>0</v>
      </c>
      <c r="R228" s="190">
        <f>Q228*H228</f>
        <v>0</v>
      </c>
      <c r="S228" s="190">
        <v>0</v>
      </c>
      <c r="T228" s="191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192" t="s">
        <v>794</v>
      </c>
      <c r="AT228" s="192" t="s">
        <v>160</v>
      </c>
      <c r="AU228" s="192" t="s">
        <v>81</v>
      </c>
      <c r="AY228" s="20" t="s">
        <v>158</v>
      </c>
      <c r="BE228" s="193">
        <f>IF(N228="základní",J228,0)</f>
        <v>0</v>
      </c>
      <c r="BF228" s="193">
        <f>IF(N228="snížená",J228,0)</f>
        <v>0</v>
      </c>
      <c r="BG228" s="193">
        <f>IF(N228="zákl. přenesená",J228,0)</f>
        <v>0</v>
      </c>
      <c r="BH228" s="193">
        <f>IF(N228="sníž. přenesená",J228,0)</f>
        <v>0</v>
      </c>
      <c r="BI228" s="193">
        <f>IF(N228="nulová",J228,0)</f>
        <v>0</v>
      </c>
      <c r="BJ228" s="20" t="s">
        <v>79</v>
      </c>
      <c r="BK228" s="193">
        <f>ROUND(I228*H228,2)</f>
        <v>0</v>
      </c>
      <c r="BL228" s="20" t="s">
        <v>794</v>
      </c>
      <c r="BM228" s="192" t="s">
        <v>2562</v>
      </c>
    </row>
    <row r="229" spans="1:65" s="2" customFormat="1">
      <c r="A229" s="37"/>
      <c r="B229" s="38"/>
      <c r="C229" s="39"/>
      <c r="D229" s="194" t="s">
        <v>167</v>
      </c>
      <c r="E229" s="39"/>
      <c r="F229" s="195" t="s">
        <v>2561</v>
      </c>
      <c r="G229" s="39"/>
      <c r="H229" s="39"/>
      <c r="I229" s="196"/>
      <c r="J229" s="39"/>
      <c r="K229" s="39"/>
      <c r="L229" s="42"/>
      <c r="M229" s="197"/>
      <c r="N229" s="198"/>
      <c r="O229" s="67"/>
      <c r="P229" s="67"/>
      <c r="Q229" s="67"/>
      <c r="R229" s="67"/>
      <c r="S229" s="67"/>
      <c r="T229" s="68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20" t="s">
        <v>167</v>
      </c>
      <c r="AU229" s="20" t="s">
        <v>81</v>
      </c>
    </row>
    <row r="230" spans="1:65" s="14" customFormat="1">
      <c r="B230" s="211"/>
      <c r="C230" s="212"/>
      <c r="D230" s="194" t="s">
        <v>176</v>
      </c>
      <c r="E230" s="213" t="s">
        <v>19</v>
      </c>
      <c r="F230" s="214" t="s">
        <v>2563</v>
      </c>
      <c r="G230" s="212"/>
      <c r="H230" s="215">
        <v>10</v>
      </c>
      <c r="I230" s="216"/>
      <c r="J230" s="212"/>
      <c r="K230" s="212"/>
      <c r="L230" s="217"/>
      <c r="M230" s="218"/>
      <c r="N230" s="219"/>
      <c r="O230" s="219"/>
      <c r="P230" s="219"/>
      <c r="Q230" s="219"/>
      <c r="R230" s="219"/>
      <c r="S230" s="219"/>
      <c r="T230" s="220"/>
      <c r="AT230" s="221" t="s">
        <v>176</v>
      </c>
      <c r="AU230" s="221" t="s">
        <v>81</v>
      </c>
      <c r="AV230" s="14" t="s">
        <v>81</v>
      </c>
      <c r="AW230" s="14" t="s">
        <v>34</v>
      </c>
      <c r="AX230" s="14" t="s">
        <v>72</v>
      </c>
      <c r="AY230" s="221" t="s">
        <v>158</v>
      </c>
    </row>
    <row r="231" spans="1:65" s="15" customFormat="1">
      <c r="B231" s="222"/>
      <c r="C231" s="223"/>
      <c r="D231" s="194" t="s">
        <v>176</v>
      </c>
      <c r="E231" s="224" t="s">
        <v>19</v>
      </c>
      <c r="F231" s="225" t="s">
        <v>179</v>
      </c>
      <c r="G231" s="223"/>
      <c r="H231" s="226">
        <v>10</v>
      </c>
      <c r="I231" s="227"/>
      <c r="J231" s="223"/>
      <c r="K231" s="223"/>
      <c r="L231" s="228"/>
      <c r="M231" s="229"/>
      <c r="N231" s="230"/>
      <c r="O231" s="230"/>
      <c r="P231" s="230"/>
      <c r="Q231" s="230"/>
      <c r="R231" s="230"/>
      <c r="S231" s="230"/>
      <c r="T231" s="231"/>
      <c r="AT231" s="232" t="s">
        <v>176</v>
      </c>
      <c r="AU231" s="232" t="s">
        <v>81</v>
      </c>
      <c r="AV231" s="15" t="s">
        <v>165</v>
      </c>
      <c r="AW231" s="15" t="s">
        <v>34</v>
      </c>
      <c r="AX231" s="15" t="s">
        <v>79</v>
      </c>
      <c r="AY231" s="232" t="s">
        <v>158</v>
      </c>
    </row>
    <row r="232" spans="1:65" s="2" customFormat="1" ht="24.25" customHeight="1">
      <c r="A232" s="37"/>
      <c r="B232" s="38"/>
      <c r="C232" s="181" t="s">
        <v>304</v>
      </c>
      <c r="D232" s="181" t="s">
        <v>160</v>
      </c>
      <c r="E232" s="182" t="s">
        <v>2564</v>
      </c>
      <c r="F232" s="183" t="s">
        <v>2565</v>
      </c>
      <c r="G232" s="184" t="s">
        <v>833</v>
      </c>
      <c r="H232" s="185">
        <v>160</v>
      </c>
      <c r="I232" s="186"/>
      <c r="J232" s="187">
        <f>ROUND(I232*H232,2)</f>
        <v>0</v>
      </c>
      <c r="K232" s="183" t="s">
        <v>19</v>
      </c>
      <c r="L232" s="42"/>
      <c r="M232" s="188" t="s">
        <v>19</v>
      </c>
      <c r="N232" s="189" t="s">
        <v>43</v>
      </c>
      <c r="O232" s="67"/>
      <c r="P232" s="190">
        <f>O232*H232</f>
        <v>0</v>
      </c>
      <c r="Q232" s="190">
        <v>0</v>
      </c>
      <c r="R232" s="190">
        <f>Q232*H232</f>
        <v>0</v>
      </c>
      <c r="S232" s="190">
        <v>0</v>
      </c>
      <c r="T232" s="191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192" t="s">
        <v>2427</v>
      </c>
      <c r="AT232" s="192" t="s">
        <v>160</v>
      </c>
      <c r="AU232" s="192" t="s">
        <v>81</v>
      </c>
      <c r="AY232" s="20" t="s">
        <v>158</v>
      </c>
      <c r="BE232" s="193">
        <f>IF(N232="základní",J232,0)</f>
        <v>0</v>
      </c>
      <c r="BF232" s="193">
        <f>IF(N232="snížená",J232,0)</f>
        <v>0</v>
      </c>
      <c r="BG232" s="193">
        <f>IF(N232="zákl. přenesená",J232,0)</f>
        <v>0</v>
      </c>
      <c r="BH232" s="193">
        <f>IF(N232="sníž. přenesená",J232,0)</f>
        <v>0</v>
      </c>
      <c r="BI232" s="193">
        <f>IF(N232="nulová",J232,0)</f>
        <v>0</v>
      </c>
      <c r="BJ232" s="20" t="s">
        <v>79</v>
      </c>
      <c r="BK232" s="193">
        <f>ROUND(I232*H232,2)</f>
        <v>0</v>
      </c>
      <c r="BL232" s="20" t="s">
        <v>2427</v>
      </c>
      <c r="BM232" s="192" t="s">
        <v>2566</v>
      </c>
    </row>
    <row r="233" spans="1:65" s="2" customFormat="1">
      <c r="A233" s="37"/>
      <c r="B233" s="38"/>
      <c r="C233" s="39"/>
      <c r="D233" s="194" t="s">
        <v>167</v>
      </c>
      <c r="E233" s="39"/>
      <c r="F233" s="195" t="s">
        <v>2565</v>
      </c>
      <c r="G233" s="39"/>
      <c r="H233" s="39"/>
      <c r="I233" s="196"/>
      <c r="J233" s="39"/>
      <c r="K233" s="39"/>
      <c r="L233" s="42"/>
      <c r="M233" s="197"/>
      <c r="N233" s="198"/>
      <c r="O233" s="67"/>
      <c r="P233" s="67"/>
      <c r="Q233" s="67"/>
      <c r="R233" s="67"/>
      <c r="S233" s="67"/>
      <c r="T233" s="68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20" t="s">
        <v>167</v>
      </c>
      <c r="AU233" s="20" t="s">
        <v>81</v>
      </c>
    </row>
    <row r="234" spans="1:65" s="14" customFormat="1">
      <c r="B234" s="211"/>
      <c r="C234" s="212"/>
      <c r="D234" s="194" t="s">
        <v>176</v>
      </c>
      <c r="E234" s="213" t="s">
        <v>19</v>
      </c>
      <c r="F234" s="214" t="s">
        <v>2567</v>
      </c>
      <c r="G234" s="212"/>
      <c r="H234" s="215">
        <v>160</v>
      </c>
      <c r="I234" s="216"/>
      <c r="J234" s="212"/>
      <c r="K234" s="212"/>
      <c r="L234" s="217"/>
      <c r="M234" s="218"/>
      <c r="N234" s="219"/>
      <c r="O234" s="219"/>
      <c r="P234" s="219"/>
      <c r="Q234" s="219"/>
      <c r="R234" s="219"/>
      <c r="S234" s="219"/>
      <c r="T234" s="220"/>
      <c r="AT234" s="221" t="s">
        <v>176</v>
      </c>
      <c r="AU234" s="221" t="s">
        <v>81</v>
      </c>
      <c r="AV234" s="14" t="s">
        <v>81</v>
      </c>
      <c r="AW234" s="14" t="s">
        <v>34</v>
      </c>
      <c r="AX234" s="14" t="s">
        <v>72</v>
      </c>
      <c r="AY234" s="221" t="s">
        <v>158</v>
      </c>
    </row>
    <row r="235" spans="1:65" s="15" customFormat="1">
      <c r="B235" s="222"/>
      <c r="C235" s="223"/>
      <c r="D235" s="194" t="s">
        <v>176</v>
      </c>
      <c r="E235" s="224" t="s">
        <v>19</v>
      </c>
      <c r="F235" s="225" t="s">
        <v>179</v>
      </c>
      <c r="G235" s="223"/>
      <c r="H235" s="226">
        <v>160</v>
      </c>
      <c r="I235" s="227"/>
      <c r="J235" s="223"/>
      <c r="K235" s="223"/>
      <c r="L235" s="228"/>
      <c r="M235" s="229"/>
      <c r="N235" s="230"/>
      <c r="O235" s="230"/>
      <c r="P235" s="230"/>
      <c r="Q235" s="230"/>
      <c r="R235" s="230"/>
      <c r="S235" s="230"/>
      <c r="T235" s="231"/>
      <c r="AT235" s="232" t="s">
        <v>176</v>
      </c>
      <c r="AU235" s="232" t="s">
        <v>81</v>
      </c>
      <c r="AV235" s="15" t="s">
        <v>165</v>
      </c>
      <c r="AW235" s="15" t="s">
        <v>34</v>
      </c>
      <c r="AX235" s="15" t="s">
        <v>79</v>
      </c>
      <c r="AY235" s="232" t="s">
        <v>158</v>
      </c>
    </row>
    <row r="236" spans="1:65" s="2" customFormat="1" ht="16.5" customHeight="1">
      <c r="A236" s="37"/>
      <c r="B236" s="38"/>
      <c r="C236" s="181" t="s">
        <v>7</v>
      </c>
      <c r="D236" s="181" t="s">
        <v>160</v>
      </c>
      <c r="E236" s="182" t="s">
        <v>2568</v>
      </c>
      <c r="F236" s="183" t="s">
        <v>2569</v>
      </c>
      <c r="G236" s="184" t="s">
        <v>2527</v>
      </c>
      <c r="H236" s="185">
        <v>20</v>
      </c>
      <c r="I236" s="186"/>
      <c r="J236" s="187">
        <f>ROUND(I236*H236,2)</f>
        <v>0</v>
      </c>
      <c r="K236" s="183" t="s">
        <v>19</v>
      </c>
      <c r="L236" s="42"/>
      <c r="M236" s="188" t="s">
        <v>19</v>
      </c>
      <c r="N236" s="189" t="s">
        <v>43</v>
      </c>
      <c r="O236" s="67"/>
      <c r="P236" s="190">
        <f>O236*H236</f>
        <v>0</v>
      </c>
      <c r="Q236" s="190">
        <v>0</v>
      </c>
      <c r="R236" s="190">
        <f>Q236*H236</f>
        <v>0</v>
      </c>
      <c r="S236" s="190">
        <v>0</v>
      </c>
      <c r="T236" s="191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192" t="s">
        <v>2427</v>
      </c>
      <c r="AT236" s="192" t="s">
        <v>160</v>
      </c>
      <c r="AU236" s="192" t="s">
        <v>81</v>
      </c>
      <c r="AY236" s="20" t="s">
        <v>158</v>
      </c>
      <c r="BE236" s="193">
        <f>IF(N236="základní",J236,0)</f>
        <v>0</v>
      </c>
      <c r="BF236" s="193">
        <f>IF(N236="snížená",J236,0)</f>
        <v>0</v>
      </c>
      <c r="BG236" s="193">
        <f>IF(N236="zákl. přenesená",J236,0)</f>
        <v>0</v>
      </c>
      <c r="BH236" s="193">
        <f>IF(N236="sníž. přenesená",J236,0)</f>
        <v>0</v>
      </c>
      <c r="BI236" s="193">
        <f>IF(N236="nulová",J236,0)</f>
        <v>0</v>
      </c>
      <c r="BJ236" s="20" t="s">
        <v>79</v>
      </c>
      <c r="BK236" s="193">
        <f>ROUND(I236*H236,2)</f>
        <v>0</v>
      </c>
      <c r="BL236" s="20" t="s">
        <v>2427</v>
      </c>
      <c r="BM236" s="192" t="s">
        <v>2570</v>
      </c>
    </row>
    <row r="237" spans="1:65" s="2" customFormat="1">
      <c r="A237" s="37"/>
      <c r="B237" s="38"/>
      <c r="C237" s="39"/>
      <c r="D237" s="194" t="s">
        <v>167</v>
      </c>
      <c r="E237" s="39"/>
      <c r="F237" s="195" t="s">
        <v>2569</v>
      </c>
      <c r="G237" s="39"/>
      <c r="H237" s="39"/>
      <c r="I237" s="196"/>
      <c r="J237" s="39"/>
      <c r="K237" s="39"/>
      <c r="L237" s="42"/>
      <c r="M237" s="197"/>
      <c r="N237" s="198"/>
      <c r="O237" s="67"/>
      <c r="P237" s="67"/>
      <c r="Q237" s="67"/>
      <c r="R237" s="67"/>
      <c r="S237" s="67"/>
      <c r="T237" s="68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20" t="s">
        <v>167</v>
      </c>
      <c r="AU237" s="20" t="s">
        <v>81</v>
      </c>
    </row>
    <row r="238" spans="1:65" s="14" customFormat="1">
      <c r="B238" s="211"/>
      <c r="C238" s="212"/>
      <c r="D238" s="194" t="s">
        <v>176</v>
      </c>
      <c r="E238" s="213" t="s">
        <v>19</v>
      </c>
      <c r="F238" s="214" t="s">
        <v>2571</v>
      </c>
      <c r="G238" s="212"/>
      <c r="H238" s="215">
        <v>20</v>
      </c>
      <c r="I238" s="216"/>
      <c r="J238" s="212"/>
      <c r="K238" s="212"/>
      <c r="L238" s="217"/>
      <c r="M238" s="218"/>
      <c r="N238" s="219"/>
      <c r="O238" s="219"/>
      <c r="P238" s="219"/>
      <c r="Q238" s="219"/>
      <c r="R238" s="219"/>
      <c r="S238" s="219"/>
      <c r="T238" s="220"/>
      <c r="AT238" s="221" t="s">
        <v>176</v>
      </c>
      <c r="AU238" s="221" t="s">
        <v>81</v>
      </c>
      <c r="AV238" s="14" t="s">
        <v>81</v>
      </c>
      <c r="AW238" s="14" t="s">
        <v>34</v>
      </c>
      <c r="AX238" s="14" t="s">
        <v>72</v>
      </c>
      <c r="AY238" s="221" t="s">
        <v>158</v>
      </c>
    </row>
    <row r="239" spans="1:65" s="15" customFormat="1">
      <c r="B239" s="222"/>
      <c r="C239" s="223"/>
      <c r="D239" s="194" t="s">
        <v>176</v>
      </c>
      <c r="E239" s="224" t="s">
        <v>19</v>
      </c>
      <c r="F239" s="225" t="s">
        <v>179</v>
      </c>
      <c r="G239" s="223"/>
      <c r="H239" s="226">
        <v>20</v>
      </c>
      <c r="I239" s="227"/>
      <c r="J239" s="223"/>
      <c r="K239" s="223"/>
      <c r="L239" s="228"/>
      <c r="M239" s="229"/>
      <c r="N239" s="230"/>
      <c r="O239" s="230"/>
      <c r="P239" s="230"/>
      <c r="Q239" s="230"/>
      <c r="R239" s="230"/>
      <c r="S239" s="230"/>
      <c r="T239" s="231"/>
      <c r="AT239" s="232" t="s">
        <v>176</v>
      </c>
      <c r="AU239" s="232" t="s">
        <v>81</v>
      </c>
      <c r="AV239" s="15" t="s">
        <v>165</v>
      </c>
      <c r="AW239" s="15" t="s">
        <v>34</v>
      </c>
      <c r="AX239" s="15" t="s">
        <v>79</v>
      </c>
      <c r="AY239" s="232" t="s">
        <v>158</v>
      </c>
    </row>
    <row r="240" spans="1:65" s="2" customFormat="1" ht="16.5" customHeight="1">
      <c r="A240" s="37"/>
      <c r="B240" s="38"/>
      <c r="C240" s="181" t="s">
        <v>315</v>
      </c>
      <c r="D240" s="181" t="s">
        <v>160</v>
      </c>
      <c r="E240" s="182" t="s">
        <v>2572</v>
      </c>
      <c r="F240" s="183" t="s">
        <v>2573</v>
      </c>
      <c r="G240" s="184" t="s">
        <v>2574</v>
      </c>
      <c r="H240" s="185">
        <v>16</v>
      </c>
      <c r="I240" s="186"/>
      <c r="J240" s="187">
        <f>ROUND(I240*H240,2)</f>
        <v>0</v>
      </c>
      <c r="K240" s="183" t="s">
        <v>19</v>
      </c>
      <c r="L240" s="42"/>
      <c r="M240" s="188" t="s">
        <v>19</v>
      </c>
      <c r="N240" s="189" t="s">
        <v>43</v>
      </c>
      <c r="O240" s="67"/>
      <c r="P240" s="190">
        <f>O240*H240</f>
        <v>0</v>
      </c>
      <c r="Q240" s="190">
        <v>0</v>
      </c>
      <c r="R240" s="190">
        <f>Q240*H240</f>
        <v>0</v>
      </c>
      <c r="S240" s="190">
        <v>0</v>
      </c>
      <c r="T240" s="191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192" t="s">
        <v>794</v>
      </c>
      <c r="AT240" s="192" t="s">
        <v>160</v>
      </c>
      <c r="AU240" s="192" t="s">
        <v>81</v>
      </c>
      <c r="AY240" s="20" t="s">
        <v>158</v>
      </c>
      <c r="BE240" s="193">
        <f>IF(N240="základní",J240,0)</f>
        <v>0</v>
      </c>
      <c r="BF240" s="193">
        <f>IF(N240="snížená",J240,0)</f>
        <v>0</v>
      </c>
      <c r="BG240" s="193">
        <f>IF(N240="zákl. přenesená",J240,0)</f>
        <v>0</v>
      </c>
      <c r="BH240" s="193">
        <f>IF(N240="sníž. přenesená",J240,0)</f>
        <v>0</v>
      </c>
      <c r="BI240" s="193">
        <f>IF(N240="nulová",J240,0)</f>
        <v>0</v>
      </c>
      <c r="BJ240" s="20" t="s">
        <v>79</v>
      </c>
      <c r="BK240" s="193">
        <f>ROUND(I240*H240,2)</f>
        <v>0</v>
      </c>
      <c r="BL240" s="20" t="s">
        <v>794</v>
      </c>
      <c r="BM240" s="192" t="s">
        <v>2575</v>
      </c>
    </row>
    <row r="241" spans="1:65" s="2" customFormat="1">
      <c r="A241" s="37"/>
      <c r="B241" s="38"/>
      <c r="C241" s="39"/>
      <c r="D241" s="194" t="s">
        <v>167</v>
      </c>
      <c r="E241" s="39"/>
      <c r="F241" s="195" t="s">
        <v>2573</v>
      </c>
      <c r="G241" s="39"/>
      <c r="H241" s="39"/>
      <c r="I241" s="196"/>
      <c r="J241" s="39"/>
      <c r="K241" s="39"/>
      <c r="L241" s="42"/>
      <c r="M241" s="197"/>
      <c r="N241" s="198"/>
      <c r="O241" s="67"/>
      <c r="P241" s="67"/>
      <c r="Q241" s="67"/>
      <c r="R241" s="67"/>
      <c r="S241" s="67"/>
      <c r="T241" s="68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20" t="s">
        <v>167</v>
      </c>
      <c r="AU241" s="20" t="s">
        <v>81</v>
      </c>
    </row>
    <row r="242" spans="1:65" s="14" customFormat="1">
      <c r="B242" s="211"/>
      <c r="C242" s="212"/>
      <c r="D242" s="194" t="s">
        <v>176</v>
      </c>
      <c r="E242" s="213" t="s">
        <v>19</v>
      </c>
      <c r="F242" s="214" t="s">
        <v>2576</v>
      </c>
      <c r="G242" s="212"/>
      <c r="H242" s="215">
        <v>8</v>
      </c>
      <c r="I242" s="216"/>
      <c r="J242" s="212"/>
      <c r="K242" s="212"/>
      <c r="L242" s="217"/>
      <c r="M242" s="218"/>
      <c r="N242" s="219"/>
      <c r="O242" s="219"/>
      <c r="P242" s="219"/>
      <c r="Q242" s="219"/>
      <c r="R242" s="219"/>
      <c r="S242" s="219"/>
      <c r="T242" s="220"/>
      <c r="AT242" s="221" t="s">
        <v>176</v>
      </c>
      <c r="AU242" s="221" t="s">
        <v>81</v>
      </c>
      <c r="AV242" s="14" t="s">
        <v>81</v>
      </c>
      <c r="AW242" s="14" t="s">
        <v>34</v>
      </c>
      <c r="AX242" s="14" t="s">
        <v>72</v>
      </c>
      <c r="AY242" s="221" t="s">
        <v>158</v>
      </c>
    </row>
    <row r="243" spans="1:65" s="14" customFormat="1">
      <c r="B243" s="211"/>
      <c r="C243" s="212"/>
      <c r="D243" s="194" t="s">
        <v>176</v>
      </c>
      <c r="E243" s="213" t="s">
        <v>19</v>
      </c>
      <c r="F243" s="214" t="s">
        <v>2577</v>
      </c>
      <c r="G243" s="212"/>
      <c r="H243" s="215">
        <v>8</v>
      </c>
      <c r="I243" s="216"/>
      <c r="J243" s="212"/>
      <c r="K243" s="212"/>
      <c r="L243" s="217"/>
      <c r="M243" s="218"/>
      <c r="N243" s="219"/>
      <c r="O243" s="219"/>
      <c r="P243" s="219"/>
      <c r="Q243" s="219"/>
      <c r="R243" s="219"/>
      <c r="S243" s="219"/>
      <c r="T243" s="220"/>
      <c r="AT243" s="221" t="s">
        <v>176</v>
      </c>
      <c r="AU243" s="221" t="s">
        <v>81</v>
      </c>
      <c r="AV243" s="14" t="s">
        <v>81</v>
      </c>
      <c r="AW243" s="14" t="s">
        <v>34</v>
      </c>
      <c r="AX243" s="14" t="s">
        <v>72</v>
      </c>
      <c r="AY243" s="221" t="s">
        <v>158</v>
      </c>
    </row>
    <row r="244" spans="1:65" s="15" customFormat="1">
      <c r="B244" s="222"/>
      <c r="C244" s="223"/>
      <c r="D244" s="194" t="s">
        <v>176</v>
      </c>
      <c r="E244" s="224" t="s">
        <v>19</v>
      </c>
      <c r="F244" s="225" t="s">
        <v>179</v>
      </c>
      <c r="G244" s="223"/>
      <c r="H244" s="226">
        <v>16</v>
      </c>
      <c r="I244" s="227"/>
      <c r="J244" s="223"/>
      <c r="K244" s="223"/>
      <c r="L244" s="228"/>
      <c r="M244" s="229"/>
      <c r="N244" s="230"/>
      <c r="O244" s="230"/>
      <c r="P244" s="230"/>
      <c r="Q244" s="230"/>
      <c r="R244" s="230"/>
      <c r="S244" s="230"/>
      <c r="T244" s="231"/>
      <c r="AT244" s="232" t="s">
        <v>176</v>
      </c>
      <c r="AU244" s="232" t="s">
        <v>81</v>
      </c>
      <c r="AV244" s="15" t="s">
        <v>165</v>
      </c>
      <c r="AW244" s="15" t="s">
        <v>34</v>
      </c>
      <c r="AX244" s="15" t="s">
        <v>79</v>
      </c>
      <c r="AY244" s="232" t="s">
        <v>158</v>
      </c>
    </row>
    <row r="245" spans="1:65" s="12" customFormat="1" ht="22.9" customHeight="1">
      <c r="B245" s="165"/>
      <c r="C245" s="166"/>
      <c r="D245" s="167" t="s">
        <v>71</v>
      </c>
      <c r="E245" s="179" t="s">
        <v>2578</v>
      </c>
      <c r="F245" s="179" t="s">
        <v>2579</v>
      </c>
      <c r="G245" s="166"/>
      <c r="H245" s="166"/>
      <c r="I245" s="169"/>
      <c r="J245" s="180">
        <f>BK245</f>
        <v>0</v>
      </c>
      <c r="K245" s="166"/>
      <c r="L245" s="171"/>
      <c r="M245" s="172"/>
      <c r="N245" s="173"/>
      <c r="O245" s="173"/>
      <c r="P245" s="174">
        <f>SUM(P246:P254)</f>
        <v>0</v>
      </c>
      <c r="Q245" s="173"/>
      <c r="R245" s="174">
        <f>SUM(R246:R254)</f>
        <v>0</v>
      </c>
      <c r="S245" s="173"/>
      <c r="T245" s="175">
        <f>SUM(T246:T254)</f>
        <v>0</v>
      </c>
      <c r="AR245" s="176" t="s">
        <v>195</v>
      </c>
      <c r="AT245" s="177" t="s">
        <v>71</v>
      </c>
      <c r="AU245" s="177" t="s">
        <v>79</v>
      </c>
      <c r="AY245" s="176" t="s">
        <v>158</v>
      </c>
      <c r="BK245" s="178">
        <f>SUM(BK246:BK254)</f>
        <v>0</v>
      </c>
    </row>
    <row r="246" spans="1:65" s="2" customFormat="1" ht="24.25" customHeight="1">
      <c r="A246" s="37"/>
      <c r="B246" s="38"/>
      <c r="C246" s="181" t="s">
        <v>323</v>
      </c>
      <c r="D246" s="181" t="s">
        <v>160</v>
      </c>
      <c r="E246" s="182" t="s">
        <v>2580</v>
      </c>
      <c r="F246" s="183" t="s">
        <v>2581</v>
      </c>
      <c r="G246" s="184" t="s">
        <v>2426</v>
      </c>
      <c r="H246" s="185">
        <v>3</v>
      </c>
      <c r="I246" s="186"/>
      <c r="J246" s="187">
        <f>ROUND(I246*H246,2)</f>
        <v>0</v>
      </c>
      <c r="K246" s="183" t="s">
        <v>19</v>
      </c>
      <c r="L246" s="42"/>
      <c r="M246" s="188" t="s">
        <v>19</v>
      </c>
      <c r="N246" s="189" t="s">
        <v>43</v>
      </c>
      <c r="O246" s="67"/>
      <c r="P246" s="190">
        <f>O246*H246</f>
        <v>0</v>
      </c>
      <c r="Q246" s="190">
        <v>0</v>
      </c>
      <c r="R246" s="190">
        <f>Q246*H246</f>
        <v>0</v>
      </c>
      <c r="S246" s="190">
        <v>0</v>
      </c>
      <c r="T246" s="191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192" t="s">
        <v>794</v>
      </c>
      <c r="AT246" s="192" t="s">
        <v>160</v>
      </c>
      <c r="AU246" s="192" t="s">
        <v>81</v>
      </c>
      <c r="AY246" s="20" t="s">
        <v>158</v>
      </c>
      <c r="BE246" s="193">
        <f>IF(N246="základní",J246,0)</f>
        <v>0</v>
      </c>
      <c r="BF246" s="193">
        <f>IF(N246="snížená",J246,0)</f>
        <v>0</v>
      </c>
      <c r="BG246" s="193">
        <f>IF(N246="zákl. přenesená",J246,0)</f>
        <v>0</v>
      </c>
      <c r="BH246" s="193">
        <f>IF(N246="sníž. přenesená",J246,0)</f>
        <v>0</v>
      </c>
      <c r="BI246" s="193">
        <f>IF(N246="nulová",J246,0)</f>
        <v>0</v>
      </c>
      <c r="BJ246" s="20" t="s">
        <v>79</v>
      </c>
      <c r="BK246" s="193">
        <f>ROUND(I246*H246,2)</f>
        <v>0</v>
      </c>
      <c r="BL246" s="20" t="s">
        <v>794</v>
      </c>
      <c r="BM246" s="192" t="s">
        <v>2582</v>
      </c>
    </row>
    <row r="247" spans="1:65" s="2" customFormat="1">
      <c r="A247" s="37"/>
      <c r="B247" s="38"/>
      <c r="C247" s="39"/>
      <c r="D247" s="194" t="s">
        <v>167</v>
      </c>
      <c r="E247" s="39"/>
      <c r="F247" s="195" t="s">
        <v>2581</v>
      </c>
      <c r="G247" s="39"/>
      <c r="H247" s="39"/>
      <c r="I247" s="196"/>
      <c r="J247" s="39"/>
      <c r="K247" s="39"/>
      <c r="L247" s="42"/>
      <c r="M247" s="197"/>
      <c r="N247" s="198"/>
      <c r="O247" s="67"/>
      <c r="P247" s="67"/>
      <c r="Q247" s="67"/>
      <c r="R247" s="67"/>
      <c r="S247" s="67"/>
      <c r="T247" s="68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20" t="s">
        <v>167</v>
      </c>
      <c r="AU247" s="20" t="s">
        <v>81</v>
      </c>
    </row>
    <row r="248" spans="1:65" s="2" customFormat="1" ht="27">
      <c r="A248" s="37"/>
      <c r="B248" s="38"/>
      <c r="C248" s="39"/>
      <c r="D248" s="194" t="s">
        <v>862</v>
      </c>
      <c r="E248" s="39"/>
      <c r="F248" s="246" t="s">
        <v>2583</v>
      </c>
      <c r="G248" s="39"/>
      <c r="H248" s="39"/>
      <c r="I248" s="196"/>
      <c r="J248" s="39"/>
      <c r="K248" s="39"/>
      <c r="L248" s="42"/>
      <c r="M248" s="197"/>
      <c r="N248" s="198"/>
      <c r="O248" s="67"/>
      <c r="P248" s="67"/>
      <c r="Q248" s="67"/>
      <c r="R248" s="67"/>
      <c r="S248" s="67"/>
      <c r="T248" s="68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20" t="s">
        <v>862</v>
      </c>
      <c r="AU248" s="20" t="s">
        <v>81</v>
      </c>
    </row>
    <row r="249" spans="1:65" s="13" customFormat="1">
      <c r="B249" s="201"/>
      <c r="C249" s="202"/>
      <c r="D249" s="194" t="s">
        <v>176</v>
      </c>
      <c r="E249" s="203" t="s">
        <v>19</v>
      </c>
      <c r="F249" s="204" t="s">
        <v>2584</v>
      </c>
      <c r="G249" s="202"/>
      <c r="H249" s="203" t="s">
        <v>19</v>
      </c>
      <c r="I249" s="205"/>
      <c r="J249" s="202"/>
      <c r="K249" s="202"/>
      <c r="L249" s="206"/>
      <c r="M249" s="207"/>
      <c r="N249" s="208"/>
      <c r="O249" s="208"/>
      <c r="P249" s="208"/>
      <c r="Q249" s="208"/>
      <c r="R249" s="208"/>
      <c r="S249" s="208"/>
      <c r="T249" s="209"/>
      <c r="AT249" s="210" t="s">
        <v>176</v>
      </c>
      <c r="AU249" s="210" t="s">
        <v>81</v>
      </c>
      <c r="AV249" s="13" t="s">
        <v>79</v>
      </c>
      <c r="AW249" s="13" t="s">
        <v>34</v>
      </c>
      <c r="AX249" s="13" t="s">
        <v>72</v>
      </c>
      <c r="AY249" s="210" t="s">
        <v>158</v>
      </c>
    </row>
    <row r="250" spans="1:65" s="13" customFormat="1" ht="20">
      <c r="B250" s="201"/>
      <c r="C250" s="202"/>
      <c r="D250" s="194" t="s">
        <v>176</v>
      </c>
      <c r="E250" s="203" t="s">
        <v>19</v>
      </c>
      <c r="F250" s="204" t="s">
        <v>2585</v>
      </c>
      <c r="G250" s="202"/>
      <c r="H250" s="203" t="s">
        <v>19</v>
      </c>
      <c r="I250" s="205"/>
      <c r="J250" s="202"/>
      <c r="K250" s="202"/>
      <c r="L250" s="206"/>
      <c r="M250" s="207"/>
      <c r="N250" s="208"/>
      <c r="O250" s="208"/>
      <c r="P250" s="208"/>
      <c r="Q250" s="208"/>
      <c r="R250" s="208"/>
      <c r="S250" s="208"/>
      <c r="T250" s="209"/>
      <c r="AT250" s="210" t="s">
        <v>176</v>
      </c>
      <c r="AU250" s="210" t="s">
        <v>81</v>
      </c>
      <c r="AV250" s="13" t="s">
        <v>79</v>
      </c>
      <c r="AW250" s="13" t="s">
        <v>34</v>
      </c>
      <c r="AX250" s="13" t="s">
        <v>72</v>
      </c>
      <c r="AY250" s="210" t="s">
        <v>158</v>
      </c>
    </row>
    <row r="251" spans="1:65" s="14" customFormat="1">
      <c r="B251" s="211"/>
      <c r="C251" s="212"/>
      <c r="D251" s="194" t="s">
        <v>176</v>
      </c>
      <c r="E251" s="213" t="s">
        <v>19</v>
      </c>
      <c r="F251" s="214" t="s">
        <v>2586</v>
      </c>
      <c r="G251" s="212"/>
      <c r="H251" s="215">
        <v>2</v>
      </c>
      <c r="I251" s="216"/>
      <c r="J251" s="212"/>
      <c r="K251" s="212"/>
      <c r="L251" s="217"/>
      <c r="M251" s="218"/>
      <c r="N251" s="219"/>
      <c r="O251" s="219"/>
      <c r="P251" s="219"/>
      <c r="Q251" s="219"/>
      <c r="R251" s="219"/>
      <c r="S251" s="219"/>
      <c r="T251" s="220"/>
      <c r="AT251" s="221" t="s">
        <v>176</v>
      </c>
      <c r="AU251" s="221" t="s">
        <v>81</v>
      </c>
      <c r="AV251" s="14" t="s">
        <v>81</v>
      </c>
      <c r="AW251" s="14" t="s">
        <v>34</v>
      </c>
      <c r="AX251" s="14" t="s">
        <v>72</v>
      </c>
      <c r="AY251" s="221" t="s">
        <v>158</v>
      </c>
    </row>
    <row r="252" spans="1:65" s="13" customFormat="1" ht="20">
      <c r="B252" s="201"/>
      <c r="C252" s="202"/>
      <c r="D252" s="194" t="s">
        <v>176</v>
      </c>
      <c r="E252" s="203" t="s">
        <v>19</v>
      </c>
      <c r="F252" s="204" t="s">
        <v>2587</v>
      </c>
      <c r="G252" s="202"/>
      <c r="H252" s="203" t="s">
        <v>19</v>
      </c>
      <c r="I252" s="205"/>
      <c r="J252" s="202"/>
      <c r="K252" s="202"/>
      <c r="L252" s="206"/>
      <c r="M252" s="207"/>
      <c r="N252" s="208"/>
      <c r="O252" s="208"/>
      <c r="P252" s="208"/>
      <c r="Q252" s="208"/>
      <c r="R252" s="208"/>
      <c r="S252" s="208"/>
      <c r="T252" s="209"/>
      <c r="AT252" s="210" t="s">
        <v>176</v>
      </c>
      <c r="AU252" s="210" t="s">
        <v>81</v>
      </c>
      <c r="AV252" s="13" t="s">
        <v>79</v>
      </c>
      <c r="AW252" s="13" t="s">
        <v>34</v>
      </c>
      <c r="AX252" s="13" t="s">
        <v>72</v>
      </c>
      <c r="AY252" s="210" t="s">
        <v>158</v>
      </c>
    </row>
    <row r="253" spans="1:65" s="14" customFormat="1">
      <c r="B253" s="211"/>
      <c r="C253" s="212"/>
      <c r="D253" s="194" t="s">
        <v>176</v>
      </c>
      <c r="E253" s="213" t="s">
        <v>19</v>
      </c>
      <c r="F253" s="214" t="s">
        <v>2588</v>
      </c>
      <c r="G253" s="212"/>
      <c r="H253" s="215">
        <v>1</v>
      </c>
      <c r="I253" s="216"/>
      <c r="J253" s="212"/>
      <c r="K253" s="212"/>
      <c r="L253" s="217"/>
      <c r="M253" s="218"/>
      <c r="N253" s="219"/>
      <c r="O253" s="219"/>
      <c r="P253" s="219"/>
      <c r="Q253" s="219"/>
      <c r="R253" s="219"/>
      <c r="S253" s="219"/>
      <c r="T253" s="220"/>
      <c r="AT253" s="221" t="s">
        <v>176</v>
      </c>
      <c r="AU253" s="221" t="s">
        <v>81</v>
      </c>
      <c r="AV253" s="14" t="s">
        <v>81</v>
      </c>
      <c r="AW253" s="14" t="s">
        <v>34</v>
      </c>
      <c r="AX253" s="14" t="s">
        <v>72</v>
      </c>
      <c r="AY253" s="221" t="s">
        <v>158</v>
      </c>
    </row>
    <row r="254" spans="1:65" s="15" customFormat="1">
      <c r="B254" s="222"/>
      <c r="C254" s="223"/>
      <c r="D254" s="194" t="s">
        <v>176</v>
      </c>
      <c r="E254" s="224" t="s">
        <v>19</v>
      </c>
      <c r="F254" s="225" t="s">
        <v>179</v>
      </c>
      <c r="G254" s="223"/>
      <c r="H254" s="226">
        <v>3</v>
      </c>
      <c r="I254" s="227"/>
      <c r="J254" s="223"/>
      <c r="K254" s="223"/>
      <c r="L254" s="228"/>
      <c r="M254" s="243"/>
      <c r="N254" s="244"/>
      <c r="O254" s="244"/>
      <c r="P254" s="244"/>
      <c r="Q254" s="244"/>
      <c r="R254" s="244"/>
      <c r="S254" s="244"/>
      <c r="T254" s="245"/>
      <c r="AT254" s="232" t="s">
        <v>176</v>
      </c>
      <c r="AU254" s="232" t="s">
        <v>81</v>
      </c>
      <c r="AV254" s="15" t="s">
        <v>165</v>
      </c>
      <c r="AW254" s="15" t="s">
        <v>34</v>
      </c>
      <c r="AX254" s="15" t="s">
        <v>79</v>
      </c>
      <c r="AY254" s="232" t="s">
        <v>158</v>
      </c>
    </row>
    <row r="255" spans="1:65" s="2" customFormat="1" ht="7" customHeight="1">
      <c r="A255" s="37"/>
      <c r="B255" s="50"/>
      <c r="C255" s="51"/>
      <c r="D255" s="51"/>
      <c r="E255" s="51"/>
      <c r="F255" s="51"/>
      <c r="G255" s="51"/>
      <c r="H255" s="51"/>
      <c r="I255" s="51"/>
      <c r="J255" s="51"/>
      <c r="K255" s="51"/>
      <c r="L255" s="42"/>
      <c r="M255" s="37"/>
      <c r="O255" s="37"/>
      <c r="P255" s="37"/>
      <c r="Q255" s="37"/>
      <c r="R255" s="37"/>
      <c r="S255" s="37"/>
      <c r="T255" s="37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</row>
  </sheetData>
  <sheetProtection algorithmName="SHA-512" hashValue="6eDNlYM4tJ4LmT/NZNFq02El6+I9fcxrHDGYovpRHk8nndjr9WjRnNeRNVFpeJ4PUzjAb+9AzsjfhcKhEiyrKw==" saltValue="eaU3DCevxmdm9I4I9hrnOXK7Jmmkbb1Lx/JB07oaQPPO3Cp7zjh7GE0hgkyW3dUUJKZ2brH9zJigfmAQOFtyIg==" spinCount="100000" sheet="1" objects="1" scenarios="1" formatColumns="0" formatRows="0" autoFilter="0"/>
  <autoFilter ref="C84:K254" xr:uid="{00000000-0009-0000-0000-00000A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89" r:id="rId1" xr:uid="{00000000-0004-0000-0A00-000000000000}"/>
    <hyperlink ref="F97" r:id="rId2" xr:uid="{00000000-0004-0000-0A00-000001000000}"/>
    <hyperlink ref="F114" r:id="rId3" xr:uid="{00000000-0004-0000-0A00-000002000000}"/>
    <hyperlink ref="F123" r:id="rId4" xr:uid="{00000000-0004-0000-0A00-000003000000}"/>
    <hyperlink ref="F128" r:id="rId5" xr:uid="{00000000-0004-0000-0A00-000004000000}"/>
    <hyperlink ref="F138" r:id="rId6" xr:uid="{00000000-0004-0000-0A00-000005000000}"/>
    <hyperlink ref="F152" r:id="rId7" xr:uid="{00000000-0004-0000-0A00-000006000000}"/>
    <hyperlink ref="F162" r:id="rId8" xr:uid="{00000000-0004-0000-0A00-000007000000}"/>
    <hyperlink ref="F173" r:id="rId9" xr:uid="{00000000-0004-0000-0A00-000008000000}"/>
    <hyperlink ref="F181" r:id="rId10" xr:uid="{00000000-0004-0000-0A00-000009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K219"/>
  <sheetViews>
    <sheetView showGridLines="0" topLeftCell="A58" zoomScale="110" zoomScaleNormal="110" workbookViewId="0"/>
  </sheetViews>
  <sheetFormatPr defaultRowHeight="10"/>
  <cols>
    <col min="1" max="1" width="8.33203125" style="263" customWidth="1"/>
    <col min="2" max="2" width="1.6640625" style="263" customWidth="1"/>
    <col min="3" max="4" width="5" style="263" customWidth="1"/>
    <col min="5" max="5" width="11.6640625" style="263" customWidth="1"/>
    <col min="6" max="6" width="9.109375" style="263" customWidth="1"/>
    <col min="7" max="7" width="5" style="263" customWidth="1"/>
    <col min="8" max="8" width="77.77734375" style="263" customWidth="1"/>
    <col min="9" max="10" width="20" style="263" customWidth="1"/>
    <col min="11" max="11" width="1.6640625" style="263" customWidth="1"/>
  </cols>
  <sheetData>
    <row r="1" spans="2:11" s="1" customFormat="1" ht="37.5" customHeight="1"/>
    <row r="2" spans="2:11" s="1" customFormat="1" ht="7.5" customHeight="1">
      <c r="B2" s="264"/>
      <c r="C2" s="265"/>
      <c r="D2" s="265"/>
      <c r="E2" s="265"/>
      <c r="F2" s="265"/>
      <c r="G2" s="265"/>
      <c r="H2" s="265"/>
      <c r="I2" s="265"/>
      <c r="J2" s="265"/>
      <c r="K2" s="266"/>
    </row>
    <row r="3" spans="2:11" s="17" customFormat="1" ht="45" customHeight="1">
      <c r="B3" s="267"/>
      <c r="C3" s="406" t="s">
        <v>2589</v>
      </c>
      <c r="D3" s="406"/>
      <c r="E3" s="406"/>
      <c r="F3" s="406"/>
      <c r="G3" s="406"/>
      <c r="H3" s="406"/>
      <c r="I3" s="406"/>
      <c r="J3" s="406"/>
      <c r="K3" s="268"/>
    </row>
    <row r="4" spans="2:11" s="1" customFormat="1" ht="25.5" customHeight="1">
      <c r="B4" s="269"/>
      <c r="C4" s="411" t="s">
        <v>2590</v>
      </c>
      <c r="D4" s="411"/>
      <c r="E4" s="411"/>
      <c r="F4" s="411"/>
      <c r="G4" s="411"/>
      <c r="H4" s="411"/>
      <c r="I4" s="411"/>
      <c r="J4" s="411"/>
      <c r="K4" s="270"/>
    </row>
    <row r="5" spans="2:11" s="1" customFormat="1" ht="5.25" customHeight="1">
      <c r="B5" s="269"/>
      <c r="C5" s="271"/>
      <c r="D5" s="271"/>
      <c r="E5" s="271"/>
      <c r="F5" s="271"/>
      <c r="G5" s="271"/>
      <c r="H5" s="271"/>
      <c r="I5" s="271"/>
      <c r="J5" s="271"/>
      <c r="K5" s="270"/>
    </row>
    <row r="6" spans="2:11" s="1" customFormat="1" ht="15" customHeight="1">
      <c r="B6" s="269"/>
      <c r="C6" s="410" t="s">
        <v>2591</v>
      </c>
      <c r="D6" s="410"/>
      <c r="E6" s="410"/>
      <c r="F6" s="410"/>
      <c r="G6" s="410"/>
      <c r="H6" s="410"/>
      <c r="I6" s="410"/>
      <c r="J6" s="410"/>
      <c r="K6" s="270"/>
    </row>
    <row r="7" spans="2:11" s="1" customFormat="1" ht="15" customHeight="1">
      <c r="B7" s="273"/>
      <c r="C7" s="410" t="s">
        <v>2592</v>
      </c>
      <c r="D7" s="410"/>
      <c r="E7" s="410"/>
      <c r="F7" s="410"/>
      <c r="G7" s="410"/>
      <c r="H7" s="410"/>
      <c r="I7" s="410"/>
      <c r="J7" s="410"/>
      <c r="K7" s="270"/>
    </row>
    <row r="8" spans="2:11" s="1" customFormat="1" ht="12.75" customHeight="1">
      <c r="B8" s="273"/>
      <c r="C8" s="272"/>
      <c r="D8" s="272"/>
      <c r="E8" s="272"/>
      <c r="F8" s="272"/>
      <c r="G8" s="272"/>
      <c r="H8" s="272"/>
      <c r="I8" s="272"/>
      <c r="J8" s="272"/>
      <c r="K8" s="270"/>
    </row>
    <row r="9" spans="2:11" s="1" customFormat="1" ht="15" customHeight="1">
      <c r="B9" s="273"/>
      <c r="C9" s="410" t="s">
        <v>2593</v>
      </c>
      <c r="D9" s="410"/>
      <c r="E9" s="410"/>
      <c r="F9" s="410"/>
      <c r="G9" s="410"/>
      <c r="H9" s="410"/>
      <c r="I9" s="410"/>
      <c r="J9" s="410"/>
      <c r="K9" s="270"/>
    </row>
    <row r="10" spans="2:11" s="1" customFormat="1" ht="15" customHeight="1">
      <c r="B10" s="273"/>
      <c r="C10" s="272"/>
      <c r="D10" s="410" t="s">
        <v>2594</v>
      </c>
      <c r="E10" s="410"/>
      <c r="F10" s="410"/>
      <c r="G10" s="410"/>
      <c r="H10" s="410"/>
      <c r="I10" s="410"/>
      <c r="J10" s="410"/>
      <c r="K10" s="270"/>
    </row>
    <row r="11" spans="2:11" s="1" customFormat="1" ht="15" customHeight="1">
      <c r="B11" s="273"/>
      <c r="C11" s="274"/>
      <c r="D11" s="410" t="s">
        <v>2595</v>
      </c>
      <c r="E11" s="410"/>
      <c r="F11" s="410"/>
      <c r="G11" s="410"/>
      <c r="H11" s="410"/>
      <c r="I11" s="410"/>
      <c r="J11" s="410"/>
      <c r="K11" s="270"/>
    </row>
    <row r="12" spans="2:11" s="1" customFormat="1" ht="15" customHeight="1">
      <c r="B12" s="273"/>
      <c r="C12" s="274"/>
      <c r="D12" s="272"/>
      <c r="E12" s="272"/>
      <c r="F12" s="272"/>
      <c r="G12" s="272"/>
      <c r="H12" s="272"/>
      <c r="I12" s="272"/>
      <c r="J12" s="272"/>
      <c r="K12" s="270"/>
    </row>
    <row r="13" spans="2:11" s="1" customFormat="1" ht="15" customHeight="1">
      <c r="B13" s="273"/>
      <c r="C13" s="274"/>
      <c r="D13" s="275" t="s">
        <v>2596</v>
      </c>
      <c r="E13" s="272"/>
      <c r="F13" s="272"/>
      <c r="G13" s="272"/>
      <c r="H13" s="272"/>
      <c r="I13" s="272"/>
      <c r="J13" s="272"/>
      <c r="K13" s="270"/>
    </row>
    <row r="14" spans="2:11" s="1" customFormat="1" ht="12.75" customHeight="1">
      <c r="B14" s="273"/>
      <c r="C14" s="274"/>
      <c r="D14" s="274"/>
      <c r="E14" s="274"/>
      <c r="F14" s="274"/>
      <c r="G14" s="274"/>
      <c r="H14" s="274"/>
      <c r="I14" s="274"/>
      <c r="J14" s="274"/>
      <c r="K14" s="270"/>
    </row>
    <row r="15" spans="2:11" s="1" customFormat="1" ht="15" customHeight="1">
      <c r="B15" s="273"/>
      <c r="C15" s="274"/>
      <c r="D15" s="410" t="s">
        <v>2597</v>
      </c>
      <c r="E15" s="410"/>
      <c r="F15" s="410"/>
      <c r="G15" s="410"/>
      <c r="H15" s="410"/>
      <c r="I15" s="410"/>
      <c r="J15" s="410"/>
      <c r="K15" s="270"/>
    </row>
    <row r="16" spans="2:11" s="1" customFormat="1" ht="15" customHeight="1">
      <c r="B16" s="273"/>
      <c r="C16" s="274"/>
      <c r="D16" s="410" t="s">
        <v>2598</v>
      </c>
      <c r="E16" s="410"/>
      <c r="F16" s="410"/>
      <c r="G16" s="410"/>
      <c r="H16" s="410"/>
      <c r="I16" s="410"/>
      <c r="J16" s="410"/>
      <c r="K16" s="270"/>
    </row>
    <row r="17" spans="2:11" s="1" customFormat="1" ht="15" customHeight="1">
      <c r="B17" s="273"/>
      <c r="C17" s="274"/>
      <c r="D17" s="410" t="s">
        <v>2599</v>
      </c>
      <c r="E17" s="410"/>
      <c r="F17" s="410"/>
      <c r="G17" s="410"/>
      <c r="H17" s="410"/>
      <c r="I17" s="410"/>
      <c r="J17" s="410"/>
      <c r="K17" s="270"/>
    </row>
    <row r="18" spans="2:11" s="1" customFormat="1" ht="15" customHeight="1">
      <c r="B18" s="273"/>
      <c r="C18" s="274"/>
      <c r="D18" s="274"/>
      <c r="E18" s="276" t="s">
        <v>78</v>
      </c>
      <c r="F18" s="410" t="s">
        <v>2600</v>
      </c>
      <c r="G18" s="410"/>
      <c r="H18" s="410"/>
      <c r="I18" s="410"/>
      <c r="J18" s="410"/>
      <c r="K18" s="270"/>
    </row>
    <row r="19" spans="2:11" s="1" customFormat="1" ht="15" customHeight="1">
      <c r="B19" s="273"/>
      <c r="C19" s="274"/>
      <c r="D19" s="274"/>
      <c r="E19" s="276" t="s">
        <v>2601</v>
      </c>
      <c r="F19" s="410" t="s">
        <v>2602</v>
      </c>
      <c r="G19" s="410"/>
      <c r="H19" s="410"/>
      <c r="I19" s="410"/>
      <c r="J19" s="410"/>
      <c r="K19" s="270"/>
    </row>
    <row r="20" spans="2:11" s="1" customFormat="1" ht="15" customHeight="1">
      <c r="B20" s="273"/>
      <c r="C20" s="274"/>
      <c r="D20" s="274"/>
      <c r="E20" s="276" t="s">
        <v>2603</v>
      </c>
      <c r="F20" s="410" t="s">
        <v>2604</v>
      </c>
      <c r="G20" s="410"/>
      <c r="H20" s="410"/>
      <c r="I20" s="410"/>
      <c r="J20" s="410"/>
      <c r="K20" s="270"/>
    </row>
    <row r="21" spans="2:11" s="1" customFormat="1" ht="15" customHeight="1">
      <c r="B21" s="273"/>
      <c r="C21" s="274"/>
      <c r="D21" s="274"/>
      <c r="E21" s="276" t="s">
        <v>2605</v>
      </c>
      <c r="F21" s="410" t="s">
        <v>2606</v>
      </c>
      <c r="G21" s="410"/>
      <c r="H21" s="410"/>
      <c r="I21" s="410"/>
      <c r="J21" s="410"/>
      <c r="K21" s="270"/>
    </row>
    <row r="22" spans="2:11" s="1" customFormat="1" ht="15" customHeight="1">
      <c r="B22" s="273"/>
      <c r="C22" s="274"/>
      <c r="D22" s="274"/>
      <c r="E22" s="276" t="s">
        <v>788</v>
      </c>
      <c r="F22" s="410" t="s">
        <v>789</v>
      </c>
      <c r="G22" s="410"/>
      <c r="H22" s="410"/>
      <c r="I22" s="410"/>
      <c r="J22" s="410"/>
      <c r="K22" s="270"/>
    </row>
    <row r="23" spans="2:11" s="1" customFormat="1" ht="15" customHeight="1">
      <c r="B23" s="273"/>
      <c r="C23" s="274"/>
      <c r="D23" s="274"/>
      <c r="E23" s="276" t="s">
        <v>85</v>
      </c>
      <c r="F23" s="410" t="s">
        <v>2607</v>
      </c>
      <c r="G23" s="410"/>
      <c r="H23" s="410"/>
      <c r="I23" s="410"/>
      <c r="J23" s="410"/>
      <c r="K23" s="270"/>
    </row>
    <row r="24" spans="2:11" s="1" customFormat="1" ht="12.75" customHeight="1">
      <c r="B24" s="273"/>
      <c r="C24" s="274"/>
      <c r="D24" s="274"/>
      <c r="E24" s="274"/>
      <c r="F24" s="274"/>
      <c r="G24" s="274"/>
      <c r="H24" s="274"/>
      <c r="I24" s="274"/>
      <c r="J24" s="274"/>
      <c r="K24" s="270"/>
    </row>
    <row r="25" spans="2:11" s="1" customFormat="1" ht="15" customHeight="1">
      <c r="B25" s="273"/>
      <c r="C25" s="410" t="s">
        <v>2608</v>
      </c>
      <c r="D25" s="410"/>
      <c r="E25" s="410"/>
      <c r="F25" s="410"/>
      <c r="G25" s="410"/>
      <c r="H25" s="410"/>
      <c r="I25" s="410"/>
      <c r="J25" s="410"/>
      <c r="K25" s="270"/>
    </row>
    <row r="26" spans="2:11" s="1" customFormat="1" ht="15" customHeight="1">
      <c r="B26" s="273"/>
      <c r="C26" s="410" t="s">
        <v>2609</v>
      </c>
      <c r="D26" s="410"/>
      <c r="E26" s="410"/>
      <c r="F26" s="410"/>
      <c r="G26" s="410"/>
      <c r="H26" s="410"/>
      <c r="I26" s="410"/>
      <c r="J26" s="410"/>
      <c r="K26" s="270"/>
    </row>
    <row r="27" spans="2:11" s="1" customFormat="1" ht="15" customHeight="1">
      <c r="B27" s="273"/>
      <c r="C27" s="272"/>
      <c r="D27" s="410" t="s">
        <v>2610</v>
      </c>
      <c r="E27" s="410"/>
      <c r="F27" s="410"/>
      <c r="G27" s="410"/>
      <c r="H27" s="410"/>
      <c r="I27" s="410"/>
      <c r="J27" s="410"/>
      <c r="K27" s="270"/>
    </row>
    <row r="28" spans="2:11" s="1" customFormat="1" ht="15" customHeight="1">
      <c r="B28" s="273"/>
      <c r="C28" s="274"/>
      <c r="D28" s="410" t="s">
        <v>2611</v>
      </c>
      <c r="E28" s="410"/>
      <c r="F28" s="410"/>
      <c r="G28" s="410"/>
      <c r="H28" s="410"/>
      <c r="I28" s="410"/>
      <c r="J28" s="410"/>
      <c r="K28" s="270"/>
    </row>
    <row r="29" spans="2:11" s="1" customFormat="1" ht="12.75" customHeight="1">
      <c r="B29" s="273"/>
      <c r="C29" s="274"/>
      <c r="D29" s="274"/>
      <c r="E29" s="274"/>
      <c r="F29" s="274"/>
      <c r="G29" s="274"/>
      <c r="H29" s="274"/>
      <c r="I29" s="274"/>
      <c r="J29" s="274"/>
      <c r="K29" s="270"/>
    </row>
    <row r="30" spans="2:11" s="1" customFormat="1" ht="15" customHeight="1">
      <c r="B30" s="273"/>
      <c r="C30" s="274"/>
      <c r="D30" s="410" t="s">
        <v>2612</v>
      </c>
      <c r="E30" s="410"/>
      <c r="F30" s="410"/>
      <c r="G30" s="410"/>
      <c r="H30" s="410"/>
      <c r="I30" s="410"/>
      <c r="J30" s="410"/>
      <c r="K30" s="270"/>
    </row>
    <row r="31" spans="2:11" s="1" customFormat="1" ht="15" customHeight="1">
      <c r="B31" s="273"/>
      <c r="C31" s="274"/>
      <c r="D31" s="410" t="s">
        <v>2613</v>
      </c>
      <c r="E31" s="410"/>
      <c r="F31" s="410"/>
      <c r="G31" s="410"/>
      <c r="H31" s="410"/>
      <c r="I31" s="410"/>
      <c r="J31" s="410"/>
      <c r="K31" s="270"/>
    </row>
    <row r="32" spans="2:11" s="1" customFormat="1" ht="12.75" customHeight="1">
      <c r="B32" s="273"/>
      <c r="C32" s="274"/>
      <c r="D32" s="274"/>
      <c r="E32" s="274"/>
      <c r="F32" s="274"/>
      <c r="G32" s="274"/>
      <c r="H32" s="274"/>
      <c r="I32" s="274"/>
      <c r="J32" s="274"/>
      <c r="K32" s="270"/>
    </row>
    <row r="33" spans="2:11" s="1" customFormat="1" ht="15" customHeight="1">
      <c r="B33" s="273"/>
      <c r="C33" s="274"/>
      <c r="D33" s="410" t="s">
        <v>2614</v>
      </c>
      <c r="E33" s="410"/>
      <c r="F33" s="410"/>
      <c r="G33" s="410"/>
      <c r="H33" s="410"/>
      <c r="I33" s="410"/>
      <c r="J33" s="410"/>
      <c r="K33" s="270"/>
    </row>
    <row r="34" spans="2:11" s="1" customFormat="1" ht="15" customHeight="1">
      <c r="B34" s="273"/>
      <c r="C34" s="274"/>
      <c r="D34" s="410" t="s">
        <v>2615</v>
      </c>
      <c r="E34" s="410"/>
      <c r="F34" s="410"/>
      <c r="G34" s="410"/>
      <c r="H34" s="410"/>
      <c r="I34" s="410"/>
      <c r="J34" s="410"/>
      <c r="K34" s="270"/>
    </row>
    <row r="35" spans="2:11" s="1" customFormat="1" ht="15" customHeight="1">
      <c r="B35" s="273"/>
      <c r="C35" s="274"/>
      <c r="D35" s="410" t="s">
        <v>2616</v>
      </c>
      <c r="E35" s="410"/>
      <c r="F35" s="410"/>
      <c r="G35" s="410"/>
      <c r="H35" s="410"/>
      <c r="I35" s="410"/>
      <c r="J35" s="410"/>
      <c r="K35" s="270"/>
    </row>
    <row r="36" spans="2:11" s="1" customFormat="1" ht="15" customHeight="1">
      <c r="B36" s="273"/>
      <c r="C36" s="274"/>
      <c r="D36" s="272"/>
      <c r="E36" s="275" t="s">
        <v>144</v>
      </c>
      <c r="F36" s="272"/>
      <c r="G36" s="410" t="s">
        <v>2617</v>
      </c>
      <c r="H36" s="410"/>
      <c r="I36" s="410"/>
      <c r="J36" s="410"/>
      <c r="K36" s="270"/>
    </row>
    <row r="37" spans="2:11" s="1" customFormat="1" ht="30.75" customHeight="1">
      <c r="B37" s="273"/>
      <c r="C37" s="274"/>
      <c r="D37" s="272"/>
      <c r="E37" s="275" t="s">
        <v>2618</v>
      </c>
      <c r="F37" s="272"/>
      <c r="G37" s="410" t="s">
        <v>2619</v>
      </c>
      <c r="H37" s="410"/>
      <c r="I37" s="410"/>
      <c r="J37" s="410"/>
      <c r="K37" s="270"/>
    </row>
    <row r="38" spans="2:11" s="1" customFormat="1" ht="15" customHeight="1">
      <c r="B38" s="273"/>
      <c r="C38" s="274"/>
      <c r="D38" s="272"/>
      <c r="E38" s="275" t="s">
        <v>53</v>
      </c>
      <c r="F38" s="272"/>
      <c r="G38" s="410" t="s">
        <v>2620</v>
      </c>
      <c r="H38" s="410"/>
      <c r="I38" s="410"/>
      <c r="J38" s="410"/>
      <c r="K38" s="270"/>
    </row>
    <row r="39" spans="2:11" s="1" customFormat="1" ht="15" customHeight="1">
      <c r="B39" s="273"/>
      <c r="C39" s="274"/>
      <c r="D39" s="272"/>
      <c r="E39" s="275" t="s">
        <v>54</v>
      </c>
      <c r="F39" s="272"/>
      <c r="G39" s="410" t="s">
        <v>2621</v>
      </c>
      <c r="H39" s="410"/>
      <c r="I39" s="410"/>
      <c r="J39" s="410"/>
      <c r="K39" s="270"/>
    </row>
    <row r="40" spans="2:11" s="1" customFormat="1" ht="15" customHeight="1">
      <c r="B40" s="273"/>
      <c r="C40" s="274"/>
      <c r="D40" s="272"/>
      <c r="E40" s="275" t="s">
        <v>145</v>
      </c>
      <c r="F40" s="272"/>
      <c r="G40" s="410" t="s">
        <v>2622</v>
      </c>
      <c r="H40" s="410"/>
      <c r="I40" s="410"/>
      <c r="J40" s="410"/>
      <c r="K40" s="270"/>
    </row>
    <row r="41" spans="2:11" s="1" customFormat="1" ht="15" customHeight="1">
      <c r="B41" s="273"/>
      <c r="C41" s="274"/>
      <c r="D41" s="272"/>
      <c r="E41" s="275" t="s">
        <v>146</v>
      </c>
      <c r="F41" s="272"/>
      <c r="G41" s="410" t="s">
        <v>2623</v>
      </c>
      <c r="H41" s="410"/>
      <c r="I41" s="410"/>
      <c r="J41" s="410"/>
      <c r="K41" s="270"/>
    </row>
    <row r="42" spans="2:11" s="1" customFormat="1" ht="15" customHeight="1">
      <c r="B42" s="273"/>
      <c r="C42" s="274"/>
      <c r="D42" s="272"/>
      <c r="E42" s="275" t="s">
        <v>2624</v>
      </c>
      <c r="F42" s="272"/>
      <c r="G42" s="410" t="s">
        <v>2625</v>
      </c>
      <c r="H42" s="410"/>
      <c r="I42" s="410"/>
      <c r="J42" s="410"/>
      <c r="K42" s="270"/>
    </row>
    <row r="43" spans="2:11" s="1" customFormat="1" ht="15" customHeight="1">
      <c r="B43" s="273"/>
      <c r="C43" s="274"/>
      <c r="D43" s="272"/>
      <c r="E43" s="275"/>
      <c r="F43" s="272"/>
      <c r="G43" s="410" t="s">
        <v>2626</v>
      </c>
      <c r="H43" s="410"/>
      <c r="I43" s="410"/>
      <c r="J43" s="410"/>
      <c r="K43" s="270"/>
    </row>
    <row r="44" spans="2:11" s="1" customFormat="1" ht="15" customHeight="1">
      <c r="B44" s="273"/>
      <c r="C44" s="274"/>
      <c r="D44" s="272"/>
      <c r="E44" s="275" t="s">
        <v>2627</v>
      </c>
      <c r="F44" s="272"/>
      <c r="G44" s="410" t="s">
        <v>2628</v>
      </c>
      <c r="H44" s="410"/>
      <c r="I44" s="410"/>
      <c r="J44" s="410"/>
      <c r="K44" s="270"/>
    </row>
    <row r="45" spans="2:11" s="1" customFormat="1" ht="15" customHeight="1">
      <c r="B45" s="273"/>
      <c r="C45" s="274"/>
      <c r="D45" s="272"/>
      <c r="E45" s="275" t="s">
        <v>148</v>
      </c>
      <c r="F45" s="272"/>
      <c r="G45" s="410" t="s">
        <v>2629</v>
      </c>
      <c r="H45" s="410"/>
      <c r="I45" s="410"/>
      <c r="J45" s="410"/>
      <c r="K45" s="270"/>
    </row>
    <row r="46" spans="2:11" s="1" customFormat="1" ht="12.75" customHeight="1">
      <c r="B46" s="273"/>
      <c r="C46" s="274"/>
      <c r="D46" s="272"/>
      <c r="E46" s="272"/>
      <c r="F46" s="272"/>
      <c r="G46" s="272"/>
      <c r="H46" s="272"/>
      <c r="I46" s="272"/>
      <c r="J46" s="272"/>
      <c r="K46" s="270"/>
    </row>
    <row r="47" spans="2:11" s="1" customFormat="1" ht="15" customHeight="1">
      <c r="B47" s="273"/>
      <c r="C47" s="274"/>
      <c r="D47" s="410" t="s">
        <v>2630</v>
      </c>
      <c r="E47" s="410"/>
      <c r="F47" s="410"/>
      <c r="G47" s="410"/>
      <c r="H47" s="410"/>
      <c r="I47" s="410"/>
      <c r="J47" s="410"/>
      <c r="K47" s="270"/>
    </row>
    <row r="48" spans="2:11" s="1" customFormat="1" ht="15" customHeight="1">
      <c r="B48" s="273"/>
      <c r="C48" s="274"/>
      <c r="D48" s="274"/>
      <c r="E48" s="410" t="s">
        <v>2631</v>
      </c>
      <c r="F48" s="410"/>
      <c r="G48" s="410"/>
      <c r="H48" s="410"/>
      <c r="I48" s="410"/>
      <c r="J48" s="410"/>
      <c r="K48" s="270"/>
    </row>
    <row r="49" spans="2:11" s="1" customFormat="1" ht="15" customHeight="1">
      <c r="B49" s="273"/>
      <c r="C49" s="274"/>
      <c r="D49" s="274"/>
      <c r="E49" s="410" t="s">
        <v>2632</v>
      </c>
      <c r="F49" s="410"/>
      <c r="G49" s="410"/>
      <c r="H49" s="410"/>
      <c r="I49" s="410"/>
      <c r="J49" s="410"/>
      <c r="K49" s="270"/>
    </row>
    <row r="50" spans="2:11" s="1" customFormat="1" ht="15" customHeight="1">
      <c r="B50" s="273"/>
      <c r="C50" s="274"/>
      <c r="D50" s="274"/>
      <c r="E50" s="410" t="s">
        <v>2633</v>
      </c>
      <c r="F50" s="410"/>
      <c r="G50" s="410"/>
      <c r="H50" s="410"/>
      <c r="I50" s="410"/>
      <c r="J50" s="410"/>
      <c r="K50" s="270"/>
    </row>
    <row r="51" spans="2:11" s="1" customFormat="1" ht="15" customHeight="1">
      <c r="B51" s="273"/>
      <c r="C51" s="274"/>
      <c r="D51" s="410" t="s">
        <v>2634</v>
      </c>
      <c r="E51" s="410"/>
      <c r="F51" s="410"/>
      <c r="G51" s="410"/>
      <c r="H51" s="410"/>
      <c r="I51" s="410"/>
      <c r="J51" s="410"/>
      <c r="K51" s="270"/>
    </row>
    <row r="52" spans="2:11" s="1" customFormat="1" ht="25.5" customHeight="1">
      <c r="B52" s="269"/>
      <c r="C52" s="411" t="s">
        <v>2635</v>
      </c>
      <c r="D52" s="411"/>
      <c r="E52" s="411"/>
      <c r="F52" s="411"/>
      <c r="G52" s="411"/>
      <c r="H52" s="411"/>
      <c r="I52" s="411"/>
      <c r="J52" s="411"/>
      <c r="K52" s="270"/>
    </row>
    <row r="53" spans="2:11" s="1" customFormat="1" ht="5.25" customHeight="1">
      <c r="B53" s="269"/>
      <c r="C53" s="271"/>
      <c r="D53" s="271"/>
      <c r="E53" s="271"/>
      <c r="F53" s="271"/>
      <c r="G53" s="271"/>
      <c r="H53" s="271"/>
      <c r="I53" s="271"/>
      <c r="J53" s="271"/>
      <c r="K53" s="270"/>
    </row>
    <row r="54" spans="2:11" s="1" customFormat="1" ht="15" customHeight="1">
      <c r="B54" s="269"/>
      <c r="C54" s="410" t="s">
        <v>2636</v>
      </c>
      <c r="D54" s="410"/>
      <c r="E54" s="410"/>
      <c r="F54" s="410"/>
      <c r="G54" s="410"/>
      <c r="H54" s="410"/>
      <c r="I54" s="410"/>
      <c r="J54" s="410"/>
      <c r="K54" s="270"/>
    </row>
    <row r="55" spans="2:11" s="1" customFormat="1" ht="15" customHeight="1">
      <c r="B55" s="269"/>
      <c r="C55" s="410" t="s">
        <v>2637</v>
      </c>
      <c r="D55" s="410"/>
      <c r="E55" s="410"/>
      <c r="F55" s="410"/>
      <c r="G55" s="410"/>
      <c r="H55" s="410"/>
      <c r="I55" s="410"/>
      <c r="J55" s="410"/>
      <c r="K55" s="270"/>
    </row>
    <row r="56" spans="2:11" s="1" customFormat="1" ht="12.75" customHeight="1">
      <c r="B56" s="269"/>
      <c r="C56" s="272"/>
      <c r="D56" s="272"/>
      <c r="E56" s="272"/>
      <c r="F56" s="272"/>
      <c r="G56" s="272"/>
      <c r="H56" s="272"/>
      <c r="I56" s="272"/>
      <c r="J56" s="272"/>
      <c r="K56" s="270"/>
    </row>
    <row r="57" spans="2:11" s="1" customFormat="1" ht="15" customHeight="1">
      <c r="B57" s="269"/>
      <c r="C57" s="410" t="s">
        <v>2638</v>
      </c>
      <c r="D57" s="410"/>
      <c r="E57" s="410"/>
      <c r="F57" s="410"/>
      <c r="G57" s="410"/>
      <c r="H57" s="410"/>
      <c r="I57" s="410"/>
      <c r="J57" s="410"/>
      <c r="K57" s="270"/>
    </row>
    <row r="58" spans="2:11" s="1" customFormat="1" ht="15" customHeight="1">
      <c r="B58" s="269"/>
      <c r="C58" s="274"/>
      <c r="D58" s="410" t="s">
        <v>2639</v>
      </c>
      <c r="E58" s="410"/>
      <c r="F58" s="410"/>
      <c r="G58" s="410"/>
      <c r="H58" s="410"/>
      <c r="I58" s="410"/>
      <c r="J58" s="410"/>
      <c r="K58" s="270"/>
    </row>
    <row r="59" spans="2:11" s="1" customFormat="1" ht="15" customHeight="1">
      <c r="B59" s="269"/>
      <c r="C59" s="274"/>
      <c r="D59" s="410" t="s">
        <v>2640</v>
      </c>
      <c r="E59" s="410"/>
      <c r="F59" s="410"/>
      <c r="G59" s="410"/>
      <c r="H59" s="410"/>
      <c r="I59" s="410"/>
      <c r="J59" s="410"/>
      <c r="K59" s="270"/>
    </row>
    <row r="60" spans="2:11" s="1" customFormat="1" ht="15" customHeight="1">
      <c r="B60" s="269"/>
      <c r="C60" s="274"/>
      <c r="D60" s="410" t="s">
        <v>2641</v>
      </c>
      <c r="E60" s="410"/>
      <c r="F60" s="410"/>
      <c r="G60" s="410"/>
      <c r="H60" s="410"/>
      <c r="I60" s="410"/>
      <c r="J60" s="410"/>
      <c r="K60" s="270"/>
    </row>
    <row r="61" spans="2:11" s="1" customFormat="1" ht="15" customHeight="1">
      <c r="B61" s="269"/>
      <c r="C61" s="274"/>
      <c r="D61" s="410" t="s">
        <v>2642</v>
      </c>
      <c r="E61" s="410"/>
      <c r="F61" s="410"/>
      <c r="G61" s="410"/>
      <c r="H61" s="410"/>
      <c r="I61" s="410"/>
      <c r="J61" s="410"/>
      <c r="K61" s="270"/>
    </row>
    <row r="62" spans="2:11" s="1" customFormat="1" ht="15" customHeight="1">
      <c r="B62" s="269"/>
      <c r="C62" s="274"/>
      <c r="D62" s="409" t="s">
        <v>2643</v>
      </c>
      <c r="E62" s="409"/>
      <c r="F62" s="409"/>
      <c r="G62" s="409"/>
      <c r="H62" s="409"/>
      <c r="I62" s="409"/>
      <c r="J62" s="409"/>
      <c r="K62" s="270"/>
    </row>
    <row r="63" spans="2:11" s="1" customFormat="1" ht="15" customHeight="1">
      <c r="B63" s="269"/>
      <c r="C63" s="274"/>
      <c r="D63" s="410" t="s">
        <v>2644</v>
      </c>
      <c r="E63" s="410"/>
      <c r="F63" s="410"/>
      <c r="G63" s="410"/>
      <c r="H63" s="410"/>
      <c r="I63" s="410"/>
      <c r="J63" s="410"/>
      <c r="K63" s="270"/>
    </row>
    <row r="64" spans="2:11" s="1" customFormat="1" ht="12.75" customHeight="1">
      <c r="B64" s="269"/>
      <c r="C64" s="274"/>
      <c r="D64" s="274"/>
      <c r="E64" s="277"/>
      <c r="F64" s="274"/>
      <c r="G64" s="274"/>
      <c r="H64" s="274"/>
      <c r="I64" s="274"/>
      <c r="J64" s="274"/>
      <c r="K64" s="270"/>
    </row>
    <row r="65" spans="2:11" s="1" customFormat="1" ht="15" customHeight="1">
      <c r="B65" s="269"/>
      <c r="C65" s="274"/>
      <c r="D65" s="410" t="s">
        <v>2645</v>
      </c>
      <c r="E65" s="410"/>
      <c r="F65" s="410"/>
      <c r="G65" s="410"/>
      <c r="H65" s="410"/>
      <c r="I65" s="410"/>
      <c r="J65" s="410"/>
      <c r="K65" s="270"/>
    </row>
    <row r="66" spans="2:11" s="1" customFormat="1" ht="15" customHeight="1">
      <c r="B66" s="269"/>
      <c r="C66" s="274"/>
      <c r="D66" s="409" t="s">
        <v>2646</v>
      </c>
      <c r="E66" s="409"/>
      <c r="F66" s="409"/>
      <c r="G66" s="409"/>
      <c r="H66" s="409"/>
      <c r="I66" s="409"/>
      <c r="J66" s="409"/>
      <c r="K66" s="270"/>
    </row>
    <row r="67" spans="2:11" s="1" customFormat="1" ht="15" customHeight="1">
      <c r="B67" s="269"/>
      <c r="C67" s="274"/>
      <c r="D67" s="410" t="s">
        <v>2647</v>
      </c>
      <c r="E67" s="410"/>
      <c r="F67" s="410"/>
      <c r="G67" s="410"/>
      <c r="H67" s="410"/>
      <c r="I67" s="410"/>
      <c r="J67" s="410"/>
      <c r="K67" s="270"/>
    </row>
    <row r="68" spans="2:11" s="1" customFormat="1" ht="15" customHeight="1">
      <c r="B68" s="269"/>
      <c r="C68" s="274"/>
      <c r="D68" s="410" t="s">
        <v>2648</v>
      </c>
      <c r="E68" s="410"/>
      <c r="F68" s="410"/>
      <c r="G68" s="410"/>
      <c r="H68" s="410"/>
      <c r="I68" s="410"/>
      <c r="J68" s="410"/>
      <c r="K68" s="270"/>
    </row>
    <row r="69" spans="2:11" s="1" customFormat="1" ht="15" customHeight="1">
      <c r="B69" s="269"/>
      <c r="C69" s="274"/>
      <c r="D69" s="410" t="s">
        <v>2649</v>
      </c>
      <c r="E69" s="410"/>
      <c r="F69" s="410"/>
      <c r="G69" s="410"/>
      <c r="H69" s="410"/>
      <c r="I69" s="410"/>
      <c r="J69" s="410"/>
      <c r="K69" s="270"/>
    </row>
    <row r="70" spans="2:11" s="1" customFormat="1" ht="15" customHeight="1">
      <c r="B70" s="269"/>
      <c r="C70" s="274"/>
      <c r="D70" s="410" t="s">
        <v>2650</v>
      </c>
      <c r="E70" s="410"/>
      <c r="F70" s="410"/>
      <c r="G70" s="410"/>
      <c r="H70" s="410"/>
      <c r="I70" s="410"/>
      <c r="J70" s="410"/>
      <c r="K70" s="270"/>
    </row>
    <row r="71" spans="2:11" s="1" customFormat="1" ht="12.75" customHeight="1">
      <c r="B71" s="278"/>
      <c r="C71" s="279"/>
      <c r="D71" s="279"/>
      <c r="E71" s="279"/>
      <c r="F71" s="279"/>
      <c r="G71" s="279"/>
      <c r="H71" s="279"/>
      <c r="I71" s="279"/>
      <c r="J71" s="279"/>
      <c r="K71" s="280"/>
    </row>
    <row r="72" spans="2:11" s="1" customFormat="1" ht="18.75" customHeight="1">
      <c r="B72" s="281"/>
      <c r="C72" s="281"/>
      <c r="D72" s="281"/>
      <c r="E72" s="281"/>
      <c r="F72" s="281"/>
      <c r="G72" s="281"/>
      <c r="H72" s="281"/>
      <c r="I72" s="281"/>
      <c r="J72" s="281"/>
      <c r="K72" s="282"/>
    </row>
    <row r="73" spans="2:11" s="1" customFormat="1" ht="18.75" customHeight="1">
      <c r="B73" s="282"/>
      <c r="C73" s="282"/>
      <c r="D73" s="282"/>
      <c r="E73" s="282"/>
      <c r="F73" s="282"/>
      <c r="G73" s="282"/>
      <c r="H73" s="282"/>
      <c r="I73" s="282"/>
      <c r="J73" s="282"/>
      <c r="K73" s="282"/>
    </row>
    <row r="74" spans="2:11" s="1" customFormat="1" ht="7.5" customHeight="1">
      <c r="B74" s="283"/>
      <c r="C74" s="284"/>
      <c r="D74" s="284"/>
      <c r="E74" s="284"/>
      <c r="F74" s="284"/>
      <c r="G74" s="284"/>
      <c r="H74" s="284"/>
      <c r="I74" s="284"/>
      <c r="J74" s="284"/>
      <c r="K74" s="285"/>
    </row>
    <row r="75" spans="2:11" s="1" customFormat="1" ht="45" customHeight="1">
      <c r="B75" s="286"/>
      <c r="C75" s="408" t="s">
        <v>2651</v>
      </c>
      <c r="D75" s="408"/>
      <c r="E75" s="408"/>
      <c r="F75" s="408"/>
      <c r="G75" s="408"/>
      <c r="H75" s="408"/>
      <c r="I75" s="408"/>
      <c r="J75" s="408"/>
      <c r="K75" s="287"/>
    </row>
    <row r="76" spans="2:11" s="1" customFormat="1" ht="17.25" customHeight="1">
      <c r="B76" s="286"/>
      <c r="C76" s="288" t="s">
        <v>2652</v>
      </c>
      <c r="D76" s="288"/>
      <c r="E76" s="288"/>
      <c r="F76" s="288" t="s">
        <v>2653</v>
      </c>
      <c r="G76" s="289"/>
      <c r="H76" s="288" t="s">
        <v>54</v>
      </c>
      <c r="I76" s="288" t="s">
        <v>57</v>
      </c>
      <c r="J76" s="288" t="s">
        <v>2654</v>
      </c>
      <c r="K76" s="287"/>
    </row>
    <row r="77" spans="2:11" s="1" customFormat="1" ht="17.25" customHeight="1">
      <c r="B77" s="286"/>
      <c r="C77" s="290" t="s">
        <v>2655</v>
      </c>
      <c r="D77" s="290"/>
      <c r="E77" s="290"/>
      <c r="F77" s="291" t="s">
        <v>2656</v>
      </c>
      <c r="G77" s="292"/>
      <c r="H77" s="290"/>
      <c r="I77" s="290"/>
      <c r="J77" s="290" t="s">
        <v>2657</v>
      </c>
      <c r="K77" s="287"/>
    </row>
    <row r="78" spans="2:11" s="1" customFormat="1" ht="5.25" customHeight="1">
      <c r="B78" s="286"/>
      <c r="C78" s="293"/>
      <c r="D78" s="293"/>
      <c r="E78" s="293"/>
      <c r="F78" s="293"/>
      <c r="G78" s="294"/>
      <c r="H78" s="293"/>
      <c r="I78" s="293"/>
      <c r="J78" s="293"/>
      <c r="K78" s="287"/>
    </row>
    <row r="79" spans="2:11" s="1" customFormat="1" ht="15" customHeight="1">
      <c r="B79" s="286"/>
      <c r="C79" s="275" t="s">
        <v>53</v>
      </c>
      <c r="D79" s="295"/>
      <c r="E79" s="295"/>
      <c r="F79" s="296" t="s">
        <v>2658</v>
      </c>
      <c r="G79" s="297"/>
      <c r="H79" s="275" t="s">
        <v>2659</v>
      </c>
      <c r="I79" s="275" t="s">
        <v>2660</v>
      </c>
      <c r="J79" s="275">
        <v>20</v>
      </c>
      <c r="K79" s="287"/>
    </row>
    <row r="80" spans="2:11" s="1" customFormat="1" ht="15" customHeight="1">
      <c r="B80" s="286"/>
      <c r="C80" s="275" t="s">
        <v>2661</v>
      </c>
      <c r="D80" s="275"/>
      <c r="E80" s="275"/>
      <c r="F80" s="296" t="s">
        <v>2658</v>
      </c>
      <c r="G80" s="297"/>
      <c r="H80" s="275" t="s">
        <v>2662</v>
      </c>
      <c r="I80" s="275" t="s">
        <v>2660</v>
      </c>
      <c r="J80" s="275">
        <v>120</v>
      </c>
      <c r="K80" s="287"/>
    </row>
    <row r="81" spans="2:11" s="1" customFormat="1" ht="15" customHeight="1">
      <c r="B81" s="298"/>
      <c r="C81" s="275" t="s">
        <v>2663</v>
      </c>
      <c r="D81" s="275"/>
      <c r="E81" s="275"/>
      <c r="F81" s="296" t="s">
        <v>2664</v>
      </c>
      <c r="G81" s="297"/>
      <c r="H81" s="275" t="s">
        <v>2665</v>
      </c>
      <c r="I81" s="275" t="s">
        <v>2660</v>
      </c>
      <c r="J81" s="275">
        <v>50</v>
      </c>
      <c r="K81" s="287"/>
    </row>
    <row r="82" spans="2:11" s="1" customFormat="1" ht="15" customHeight="1">
      <c r="B82" s="298"/>
      <c r="C82" s="275" t="s">
        <v>2666</v>
      </c>
      <c r="D82" s="275"/>
      <c r="E82" s="275"/>
      <c r="F82" s="296" t="s">
        <v>2658</v>
      </c>
      <c r="G82" s="297"/>
      <c r="H82" s="275" t="s">
        <v>2667</v>
      </c>
      <c r="I82" s="275" t="s">
        <v>2668</v>
      </c>
      <c r="J82" s="275"/>
      <c r="K82" s="287"/>
    </row>
    <row r="83" spans="2:11" s="1" customFormat="1" ht="15" customHeight="1">
      <c r="B83" s="298"/>
      <c r="C83" s="299" t="s">
        <v>2669</v>
      </c>
      <c r="D83" s="299"/>
      <c r="E83" s="299"/>
      <c r="F83" s="300" t="s">
        <v>2664</v>
      </c>
      <c r="G83" s="299"/>
      <c r="H83" s="299" t="s">
        <v>2670</v>
      </c>
      <c r="I83" s="299" t="s">
        <v>2660</v>
      </c>
      <c r="J83" s="299">
        <v>15</v>
      </c>
      <c r="K83" s="287"/>
    </row>
    <row r="84" spans="2:11" s="1" customFormat="1" ht="15" customHeight="1">
      <c r="B84" s="298"/>
      <c r="C84" s="299" t="s">
        <v>2671</v>
      </c>
      <c r="D84" s="299"/>
      <c r="E84" s="299"/>
      <c r="F84" s="300" t="s">
        <v>2664</v>
      </c>
      <c r="G84" s="299"/>
      <c r="H84" s="299" t="s">
        <v>2672</v>
      </c>
      <c r="I84" s="299" t="s">
        <v>2660</v>
      </c>
      <c r="J84" s="299">
        <v>15</v>
      </c>
      <c r="K84" s="287"/>
    </row>
    <row r="85" spans="2:11" s="1" customFormat="1" ht="15" customHeight="1">
      <c r="B85" s="298"/>
      <c r="C85" s="299" t="s">
        <v>2673</v>
      </c>
      <c r="D85" s="299"/>
      <c r="E85" s="299"/>
      <c r="F85" s="300" t="s">
        <v>2664</v>
      </c>
      <c r="G85" s="299"/>
      <c r="H85" s="299" t="s">
        <v>2674</v>
      </c>
      <c r="I85" s="299" t="s">
        <v>2660</v>
      </c>
      <c r="J85" s="299">
        <v>20</v>
      </c>
      <c r="K85" s="287"/>
    </row>
    <row r="86" spans="2:11" s="1" customFormat="1" ht="15" customHeight="1">
      <c r="B86" s="298"/>
      <c r="C86" s="299" t="s">
        <v>2675</v>
      </c>
      <c r="D86" s="299"/>
      <c r="E86" s="299"/>
      <c r="F86" s="300" t="s">
        <v>2664</v>
      </c>
      <c r="G86" s="299"/>
      <c r="H86" s="299" t="s">
        <v>2676</v>
      </c>
      <c r="I86" s="299" t="s">
        <v>2660</v>
      </c>
      <c r="J86" s="299">
        <v>20</v>
      </c>
      <c r="K86" s="287"/>
    </row>
    <row r="87" spans="2:11" s="1" customFormat="1" ht="15" customHeight="1">
      <c r="B87" s="298"/>
      <c r="C87" s="275" t="s">
        <v>2677</v>
      </c>
      <c r="D87" s="275"/>
      <c r="E87" s="275"/>
      <c r="F87" s="296" t="s">
        <v>2664</v>
      </c>
      <c r="G87" s="297"/>
      <c r="H87" s="275" t="s">
        <v>2678</v>
      </c>
      <c r="I87" s="275" t="s">
        <v>2660</v>
      </c>
      <c r="J87" s="275">
        <v>50</v>
      </c>
      <c r="K87" s="287"/>
    </row>
    <row r="88" spans="2:11" s="1" customFormat="1" ht="15" customHeight="1">
      <c r="B88" s="298"/>
      <c r="C88" s="275" t="s">
        <v>2679</v>
      </c>
      <c r="D88" s="275"/>
      <c r="E88" s="275"/>
      <c r="F88" s="296" t="s">
        <v>2664</v>
      </c>
      <c r="G88" s="297"/>
      <c r="H88" s="275" t="s">
        <v>2680</v>
      </c>
      <c r="I88" s="275" t="s">
        <v>2660</v>
      </c>
      <c r="J88" s="275">
        <v>20</v>
      </c>
      <c r="K88" s="287"/>
    </row>
    <row r="89" spans="2:11" s="1" customFormat="1" ht="15" customHeight="1">
      <c r="B89" s="298"/>
      <c r="C89" s="275" t="s">
        <v>2681</v>
      </c>
      <c r="D89" s="275"/>
      <c r="E89" s="275"/>
      <c r="F89" s="296" t="s">
        <v>2664</v>
      </c>
      <c r="G89" s="297"/>
      <c r="H89" s="275" t="s">
        <v>2682</v>
      </c>
      <c r="I89" s="275" t="s">
        <v>2660</v>
      </c>
      <c r="J89" s="275">
        <v>20</v>
      </c>
      <c r="K89" s="287"/>
    </row>
    <row r="90" spans="2:11" s="1" customFormat="1" ht="15" customHeight="1">
      <c r="B90" s="298"/>
      <c r="C90" s="275" t="s">
        <v>2683</v>
      </c>
      <c r="D90" s="275"/>
      <c r="E90" s="275"/>
      <c r="F90" s="296" t="s">
        <v>2664</v>
      </c>
      <c r="G90" s="297"/>
      <c r="H90" s="275" t="s">
        <v>2684</v>
      </c>
      <c r="I90" s="275" t="s">
        <v>2660</v>
      </c>
      <c r="J90" s="275">
        <v>50</v>
      </c>
      <c r="K90" s="287"/>
    </row>
    <row r="91" spans="2:11" s="1" customFormat="1" ht="15" customHeight="1">
      <c r="B91" s="298"/>
      <c r="C91" s="275" t="s">
        <v>2685</v>
      </c>
      <c r="D91" s="275"/>
      <c r="E91" s="275"/>
      <c r="F91" s="296" t="s">
        <v>2664</v>
      </c>
      <c r="G91" s="297"/>
      <c r="H91" s="275" t="s">
        <v>2685</v>
      </c>
      <c r="I91" s="275" t="s">
        <v>2660</v>
      </c>
      <c r="J91" s="275">
        <v>50</v>
      </c>
      <c r="K91" s="287"/>
    </row>
    <row r="92" spans="2:11" s="1" customFormat="1" ht="15" customHeight="1">
      <c r="B92" s="298"/>
      <c r="C92" s="275" t="s">
        <v>2686</v>
      </c>
      <c r="D92" s="275"/>
      <c r="E92" s="275"/>
      <c r="F92" s="296" t="s">
        <v>2664</v>
      </c>
      <c r="G92" s="297"/>
      <c r="H92" s="275" t="s">
        <v>2687</v>
      </c>
      <c r="I92" s="275" t="s">
        <v>2660</v>
      </c>
      <c r="J92" s="275">
        <v>255</v>
      </c>
      <c r="K92" s="287"/>
    </row>
    <row r="93" spans="2:11" s="1" customFormat="1" ht="15" customHeight="1">
      <c r="B93" s="298"/>
      <c r="C93" s="275" t="s">
        <v>2688</v>
      </c>
      <c r="D93" s="275"/>
      <c r="E93" s="275"/>
      <c r="F93" s="296" t="s">
        <v>2658</v>
      </c>
      <c r="G93" s="297"/>
      <c r="H93" s="275" t="s">
        <v>2689</v>
      </c>
      <c r="I93" s="275" t="s">
        <v>2690</v>
      </c>
      <c r="J93" s="275"/>
      <c r="K93" s="287"/>
    </row>
    <row r="94" spans="2:11" s="1" customFormat="1" ht="15" customHeight="1">
      <c r="B94" s="298"/>
      <c r="C94" s="275" t="s">
        <v>2691</v>
      </c>
      <c r="D94" s="275"/>
      <c r="E94" s="275"/>
      <c r="F94" s="296" t="s">
        <v>2658</v>
      </c>
      <c r="G94" s="297"/>
      <c r="H94" s="275" t="s">
        <v>2692</v>
      </c>
      <c r="I94" s="275" t="s">
        <v>2693</v>
      </c>
      <c r="J94" s="275"/>
      <c r="K94" s="287"/>
    </row>
    <row r="95" spans="2:11" s="1" customFormat="1" ht="15" customHeight="1">
      <c r="B95" s="298"/>
      <c r="C95" s="275" t="s">
        <v>2694</v>
      </c>
      <c r="D95" s="275"/>
      <c r="E95" s="275"/>
      <c r="F95" s="296" t="s">
        <v>2658</v>
      </c>
      <c r="G95" s="297"/>
      <c r="H95" s="275" t="s">
        <v>2694</v>
      </c>
      <c r="I95" s="275" t="s">
        <v>2693</v>
      </c>
      <c r="J95" s="275"/>
      <c r="K95" s="287"/>
    </row>
    <row r="96" spans="2:11" s="1" customFormat="1" ht="15" customHeight="1">
      <c r="B96" s="298"/>
      <c r="C96" s="275" t="s">
        <v>38</v>
      </c>
      <c r="D96" s="275"/>
      <c r="E96" s="275"/>
      <c r="F96" s="296" t="s">
        <v>2658</v>
      </c>
      <c r="G96" s="297"/>
      <c r="H96" s="275" t="s">
        <v>2695</v>
      </c>
      <c r="I96" s="275" t="s">
        <v>2693</v>
      </c>
      <c r="J96" s="275"/>
      <c r="K96" s="287"/>
    </row>
    <row r="97" spans="2:11" s="1" customFormat="1" ht="15" customHeight="1">
      <c r="B97" s="298"/>
      <c r="C97" s="275" t="s">
        <v>48</v>
      </c>
      <c r="D97" s="275"/>
      <c r="E97" s="275"/>
      <c r="F97" s="296" t="s">
        <v>2658</v>
      </c>
      <c r="G97" s="297"/>
      <c r="H97" s="275" t="s">
        <v>2696</v>
      </c>
      <c r="I97" s="275" t="s">
        <v>2693</v>
      </c>
      <c r="J97" s="275"/>
      <c r="K97" s="287"/>
    </row>
    <row r="98" spans="2:11" s="1" customFormat="1" ht="15" customHeight="1">
      <c r="B98" s="301"/>
      <c r="C98" s="302"/>
      <c r="D98" s="302"/>
      <c r="E98" s="302"/>
      <c r="F98" s="302"/>
      <c r="G98" s="302"/>
      <c r="H98" s="302"/>
      <c r="I98" s="302"/>
      <c r="J98" s="302"/>
      <c r="K98" s="303"/>
    </row>
    <row r="99" spans="2:11" s="1" customFormat="1" ht="18.75" customHeight="1">
      <c r="B99" s="304"/>
      <c r="C99" s="305"/>
      <c r="D99" s="305"/>
      <c r="E99" s="305"/>
      <c r="F99" s="305"/>
      <c r="G99" s="305"/>
      <c r="H99" s="305"/>
      <c r="I99" s="305"/>
      <c r="J99" s="305"/>
      <c r="K99" s="304"/>
    </row>
    <row r="100" spans="2:11" s="1" customFormat="1" ht="18.75" customHeight="1">
      <c r="B100" s="282"/>
      <c r="C100" s="282"/>
      <c r="D100" s="282"/>
      <c r="E100" s="282"/>
      <c r="F100" s="282"/>
      <c r="G100" s="282"/>
      <c r="H100" s="282"/>
      <c r="I100" s="282"/>
      <c r="J100" s="282"/>
      <c r="K100" s="282"/>
    </row>
    <row r="101" spans="2:11" s="1" customFormat="1" ht="7.5" customHeight="1">
      <c r="B101" s="283"/>
      <c r="C101" s="284"/>
      <c r="D101" s="284"/>
      <c r="E101" s="284"/>
      <c r="F101" s="284"/>
      <c r="G101" s="284"/>
      <c r="H101" s="284"/>
      <c r="I101" s="284"/>
      <c r="J101" s="284"/>
      <c r="K101" s="285"/>
    </row>
    <row r="102" spans="2:11" s="1" customFormat="1" ht="45" customHeight="1">
      <c r="B102" s="286"/>
      <c r="C102" s="408" t="s">
        <v>2697</v>
      </c>
      <c r="D102" s="408"/>
      <c r="E102" s="408"/>
      <c r="F102" s="408"/>
      <c r="G102" s="408"/>
      <c r="H102" s="408"/>
      <c r="I102" s="408"/>
      <c r="J102" s="408"/>
      <c r="K102" s="287"/>
    </row>
    <row r="103" spans="2:11" s="1" customFormat="1" ht="17.25" customHeight="1">
      <c r="B103" s="286"/>
      <c r="C103" s="288" t="s">
        <v>2652</v>
      </c>
      <c r="D103" s="288"/>
      <c r="E103" s="288"/>
      <c r="F103" s="288" t="s">
        <v>2653</v>
      </c>
      <c r="G103" s="289"/>
      <c r="H103" s="288" t="s">
        <v>54</v>
      </c>
      <c r="I103" s="288" t="s">
        <v>57</v>
      </c>
      <c r="J103" s="288" t="s">
        <v>2654</v>
      </c>
      <c r="K103" s="287"/>
    </row>
    <row r="104" spans="2:11" s="1" customFormat="1" ht="17.25" customHeight="1">
      <c r="B104" s="286"/>
      <c r="C104" s="290" t="s">
        <v>2655</v>
      </c>
      <c r="D104" s="290"/>
      <c r="E104" s="290"/>
      <c r="F104" s="291" t="s">
        <v>2656</v>
      </c>
      <c r="G104" s="292"/>
      <c r="H104" s="290"/>
      <c r="I104" s="290"/>
      <c r="J104" s="290" t="s">
        <v>2657</v>
      </c>
      <c r="K104" s="287"/>
    </row>
    <row r="105" spans="2:11" s="1" customFormat="1" ht="5.25" customHeight="1">
      <c r="B105" s="286"/>
      <c r="C105" s="288"/>
      <c r="D105" s="288"/>
      <c r="E105" s="288"/>
      <c r="F105" s="288"/>
      <c r="G105" s="306"/>
      <c r="H105" s="288"/>
      <c r="I105" s="288"/>
      <c r="J105" s="288"/>
      <c r="K105" s="287"/>
    </row>
    <row r="106" spans="2:11" s="1" customFormat="1" ht="15" customHeight="1">
      <c r="B106" s="286"/>
      <c r="C106" s="275" t="s">
        <v>53</v>
      </c>
      <c r="D106" s="295"/>
      <c r="E106" s="295"/>
      <c r="F106" s="296" t="s">
        <v>2658</v>
      </c>
      <c r="G106" s="275"/>
      <c r="H106" s="275" t="s">
        <v>2698</v>
      </c>
      <c r="I106" s="275" t="s">
        <v>2660</v>
      </c>
      <c r="J106" s="275">
        <v>20</v>
      </c>
      <c r="K106" s="287"/>
    </row>
    <row r="107" spans="2:11" s="1" customFormat="1" ht="15" customHeight="1">
      <c r="B107" s="286"/>
      <c r="C107" s="275" t="s">
        <v>2661</v>
      </c>
      <c r="D107" s="275"/>
      <c r="E107" s="275"/>
      <c r="F107" s="296" t="s">
        <v>2658</v>
      </c>
      <c r="G107" s="275"/>
      <c r="H107" s="275" t="s">
        <v>2698</v>
      </c>
      <c r="I107" s="275" t="s">
        <v>2660</v>
      </c>
      <c r="J107" s="275">
        <v>120</v>
      </c>
      <c r="K107" s="287"/>
    </row>
    <row r="108" spans="2:11" s="1" customFormat="1" ht="15" customHeight="1">
      <c r="B108" s="298"/>
      <c r="C108" s="275" t="s">
        <v>2663</v>
      </c>
      <c r="D108" s="275"/>
      <c r="E108" s="275"/>
      <c r="F108" s="296" t="s">
        <v>2664</v>
      </c>
      <c r="G108" s="275"/>
      <c r="H108" s="275" t="s">
        <v>2698</v>
      </c>
      <c r="I108" s="275" t="s">
        <v>2660</v>
      </c>
      <c r="J108" s="275">
        <v>50</v>
      </c>
      <c r="K108" s="287"/>
    </row>
    <row r="109" spans="2:11" s="1" customFormat="1" ht="15" customHeight="1">
      <c r="B109" s="298"/>
      <c r="C109" s="275" t="s">
        <v>2666</v>
      </c>
      <c r="D109" s="275"/>
      <c r="E109" s="275"/>
      <c r="F109" s="296" t="s">
        <v>2658</v>
      </c>
      <c r="G109" s="275"/>
      <c r="H109" s="275" t="s">
        <v>2698</v>
      </c>
      <c r="I109" s="275" t="s">
        <v>2668</v>
      </c>
      <c r="J109" s="275"/>
      <c r="K109" s="287"/>
    </row>
    <row r="110" spans="2:11" s="1" customFormat="1" ht="15" customHeight="1">
      <c r="B110" s="298"/>
      <c r="C110" s="275" t="s">
        <v>2677</v>
      </c>
      <c r="D110" s="275"/>
      <c r="E110" s="275"/>
      <c r="F110" s="296" t="s">
        <v>2664</v>
      </c>
      <c r="G110" s="275"/>
      <c r="H110" s="275" t="s">
        <v>2698</v>
      </c>
      <c r="I110" s="275" t="s">
        <v>2660</v>
      </c>
      <c r="J110" s="275">
        <v>50</v>
      </c>
      <c r="K110" s="287"/>
    </row>
    <row r="111" spans="2:11" s="1" customFormat="1" ht="15" customHeight="1">
      <c r="B111" s="298"/>
      <c r="C111" s="275" t="s">
        <v>2685</v>
      </c>
      <c r="D111" s="275"/>
      <c r="E111" s="275"/>
      <c r="F111" s="296" t="s">
        <v>2664</v>
      </c>
      <c r="G111" s="275"/>
      <c r="H111" s="275" t="s">
        <v>2698</v>
      </c>
      <c r="I111" s="275" t="s">
        <v>2660</v>
      </c>
      <c r="J111" s="275">
        <v>50</v>
      </c>
      <c r="K111" s="287"/>
    </row>
    <row r="112" spans="2:11" s="1" customFormat="1" ht="15" customHeight="1">
      <c r="B112" s="298"/>
      <c r="C112" s="275" t="s">
        <v>2683</v>
      </c>
      <c r="D112" s="275"/>
      <c r="E112" s="275"/>
      <c r="F112" s="296" t="s">
        <v>2664</v>
      </c>
      <c r="G112" s="275"/>
      <c r="H112" s="275" t="s">
        <v>2698</v>
      </c>
      <c r="I112" s="275" t="s">
        <v>2660</v>
      </c>
      <c r="J112" s="275">
        <v>50</v>
      </c>
      <c r="K112" s="287"/>
    </row>
    <row r="113" spans="2:11" s="1" customFormat="1" ht="15" customHeight="1">
      <c r="B113" s="298"/>
      <c r="C113" s="275" t="s">
        <v>53</v>
      </c>
      <c r="D113" s="275"/>
      <c r="E113" s="275"/>
      <c r="F113" s="296" t="s">
        <v>2658</v>
      </c>
      <c r="G113" s="275"/>
      <c r="H113" s="275" t="s">
        <v>2699</v>
      </c>
      <c r="I113" s="275" t="s">
        <v>2660</v>
      </c>
      <c r="J113" s="275">
        <v>20</v>
      </c>
      <c r="K113" s="287"/>
    </row>
    <row r="114" spans="2:11" s="1" customFormat="1" ht="15" customHeight="1">
      <c r="B114" s="298"/>
      <c r="C114" s="275" t="s">
        <v>2700</v>
      </c>
      <c r="D114" s="275"/>
      <c r="E114" s="275"/>
      <c r="F114" s="296" t="s">
        <v>2658</v>
      </c>
      <c r="G114" s="275"/>
      <c r="H114" s="275" t="s">
        <v>2701</v>
      </c>
      <c r="I114" s="275" t="s">
        <v>2660</v>
      </c>
      <c r="J114" s="275">
        <v>120</v>
      </c>
      <c r="K114" s="287"/>
    </row>
    <row r="115" spans="2:11" s="1" customFormat="1" ht="15" customHeight="1">
      <c r="B115" s="298"/>
      <c r="C115" s="275" t="s">
        <v>38</v>
      </c>
      <c r="D115" s="275"/>
      <c r="E115" s="275"/>
      <c r="F115" s="296" t="s">
        <v>2658</v>
      </c>
      <c r="G115" s="275"/>
      <c r="H115" s="275" t="s">
        <v>2702</v>
      </c>
      <c r="I115" s="275" t="s">
        <v>2693</v>
      </c>
      <c r="J115" s="275"/>
      <c r="K115" s="287"/>
    </row>
    <row r="116" spans="2:11" s="1" customFormat="1" ht="15" customHeight="1">
      <c r="B116" s="298"/>
      <c r="C116" s="275" t="s">
        <v>48</v>
      </c>
      <c r="D116" s="275"/>
      <c r="E116" s="275"/>
      <c r="F116" s="296" t="s">
        <v>2658</v>
      </c>
      <c r="G116" s="275"/>
      <c r="H116" s="275" t="s">
        <v>2703</v>
      </c>
      <c r="I116" s="275" t="s">
        <v>2693</v>
      </c>
      <c r="J116" s="275"/>
      <c r="K116" s="287"/>
    </row>
    <row r="117" spans="2:11" s="1" customFormat="1" ht="15" customHeight="1">
      <c r="B117" s="298"/>
      <c r="C117" s="275" t="s">
        <v>57</v>
      </c>
      <c r="D117" s="275"/>
      <c r="E117" s="275"/>
      <c r="F117" s="296" t="s">
        <v>2658</v>
      </c>
      <c r="G117" s="275"/>
      <c r="H117" s="275" t="s">
        <v>2704</v>
      </c>
      <c r="I117" s="275" t="s">
        <v>2705</v>
      </c>
      <c r="J117" s="275"/>
      <c r="K117" s="287"/>
    </row>
    <row r="118" spans="2:11" s="1" customFormat="1" ht="15" customHeight="1">
      <c r="B118" s="301"/>
      <c r="C118" s="307"/>
      <c r="D118" s="307"/>
      <c r="E118" s="307"/>
      <c r="F118" s="307"/>
      <c r="G118" s="307"/>
      <c r="H118" s="307"/>
      <c r="I118" s="307"/>
      <c r="J118" s="307"/>
      <c r="K118" s="303"/>
    </row>
    <row r="119" spans="2:11" s="1" customFormat="1" ht="18.75" customHeight="1">
      <c r="B119" s="308"/>
      <c r="C119" s="309"/>
      <c r="D119" s="309"/>
      <c r="E119" s="309"/>
      <c r="F119" s="310"/>
      <c r="G119" s="309"/>
      <c r="H119" s="309"/>
      <c r="I119" s="309"/>
      <c r="J119" s="309"/>
      <c r="K119" s="308"/>
    </row>
    <row r="120" spans="2:11" s="1" customFormat="1" ht="18.75" customHeight="1">
      <c r="B120" s="282"/>
      <c r="C120" s="282"/>
      <c r="D120" s="282"/>
      <c r="E120" s="282"/>
      <c r="F120" s="282"/>
      <c r="G120" s="282"/>
      <c r="H120" s="282"/>
      <c r="I120" s="282"/>
      <c r="J120" s="282"/>
      <c r="K120" s="282"/>
    </row>
    <row r="121" spans="2:11" s="1" customFormat="1" ht="7.5" customHeight="1">
      <c r="B121" s="311"/>
      <c r="C121" s="312"/>
      <c r="D121" s="312"/>
      <c r="E121" s="312"/>
      <c r="F121" s="312"/>
      <c r="G121" s="312"/>
      <c r="H121" s="312"/>
      <c r="I121" s="312"/>
      <c r="J121" s="312"/>
      <c r="K121" s="313"/>
    </row>
    <row r="122" spans="2:11" s="1" customFormat="1" ht="45" customHeight="1">
      <c r="B122" s="314"/>
      <c r="C122" s="406" t="s">
        <v>2706</v>
      </c>
      <c r="D122" s="406"/>
      <c r="E122" s="406"/>
      <c r="F122" s="406"/>
      <c r="G122" s="406"/>
      <c r="H122" s="406"/>
      <c r="I122" s="406"/>
      <c r="J122" s="406"/>
      <c r="K122" s="315"/>
    </row>
    <row r="123" spans="2:11" s="1" customFormat="1" ht="17.25" customHeight="1">
      <c r="B123" s="316"/>
      <c r="C123" s="288" t="s">
        <v>2652</v>
      </c>
      <c r="D123" s="288"/>
      <c r="E123" s="288"/>
      <c r="F123" s="288" t="s">
        <v>2653</v>
      </c>
      <c r="G123" s="289"/>
      <c r="H123" s="288" t="s">
        <v>54</v>
      </c>
      <c r="I123" s="288" t="s">
        <v>57</v>
      </c>
      <c r="J123" s="288" t="s">
        <v>2654</v>
      </c>
      <c r="K123" s="317"/>
    </row>
    <row r="124" spans="2:11" s="1" customFormat="1" ht="17.25" customHeight="1">
      <c r="B124" s="316"/>
      <c r="C124" s="290" t="s">
        <v>2655</v>
      </c>
      <c r="D124" s="290"/>
      <c r="E124" s="290"/>
      <c r="F124" s="291" t="s">
        <v>2656</v>
      </c>
      <c r="G124" s="292"/>
      <c r="H124" s="290"/>
      <c r="I124" s="290"/>
      <c r="J124" s="290" t="s">
        <v>2657</v>
      </c>
      <c r="K124" s="317"/>
    </row>
    <row r="125" spans="2:11" s="1" customFormat="1" ht="5.25" customHeight="1">
      <c r="B125" s="318"/>
      <c r="C125" s="293"/>
      <c r="D125" s="293"/>
      <c r="E125" s="293"/>
      <c r="F125" s="293"/>
      <c r="G125" s="319"/>
      <c r="H125" s="293"/>
      <c r="I125" s="293"/>
      <c r="J125" s="293"/>
      <c r="K125" s="320"/>
    </row>
    <row r="126" spans="2:11" s="1" customFormat="1" ht="15" customHeight="1">
      <c r="B126" s="318"/>
      <c r="C126" s="275" t="s">
        <v>2661</v>
      </c>
      <c r="D126" s="295"/>
      <c r="E126" s="295"/>
      <c r="F126" s="296" t="s">
        <v>2658</v>
      </c>
      <c r="G126" s="275"/>
      <c r="H126" s="275" t="s">
        <v>2698</v>
      </c>
      <c r="I126" s="275" t="s">
        <v>2660</v>
      </c>
      <c r="J126" s="275">
        <v>120</v>
      </c>
      <c r="K126" s="321"/>
    </row>
    <row r="127" spans="2:11" s="1" customFormat="1" ht="15" customHeight="1">
      <c r="B127" s="318"/>
      <c r="C127" s="275" t="s">
        <v>2707</v>
      </c>
      <c r="D127" s="275"/>
      <c r="E127" s="275"/>
      <c r="F127" s="296" t="s">
        <v>2658</v>
      </c>
      <c r="G127" s="275"/>
      <c r="H127" s="275" t="s">
        <v>2708</v>
      </c>
      <c r="I127" s="275" t="s">
        <v>2660</v>
      </c>
      <c r="J127" s="275" t="s">
        <v>2709</v>
      </c>
      <c r="K127" s="321"/>
    </row>
    <row r="128" spans="2:11" s="1" customFormat="1" ht="15" customHeight="1">
      <c r="B128" s="318"/>
      <c r="C128" s="275" t="s">
        <v>85</v>
      </c>
      <c r="D128" s="275"/>
      <c r="E128" s="275"/>
      <c r="F128" s="296" t="s">
        <v>2658</v>
      </c>
      <c r="G128" s="275"/>
      <c r="H128" s="275" t="s">
        <v>2710</v>
      </c>
      <c r="I128" s="275" t="s">
        <v>2660</v>
      </c>
      <c r="J128" s="275" t="s">
        <v>2709</v>
      </c>
      <c r="K128" s="321"/>
    </row>
    <row r="129" spans="2:11" s="1" customFormat="1" ht="15" customHeight="1">
      <c r="B129" s="318"/>
      <c r="C129" s="275" t="s">
        <v>2669</v>
      </c>
      <c r="D129" s="275"/>
      <c r="E129" s="275"/>
      <c r="F129" s="296" t="s">
        <v>2664</v>
      </c>
      <c r="G129" s="275"/>
      <c r="H129" s="275" t="s">
        <v>2670</v>
      </c>
      <c r="I129" s="275" t="s">
        <v>2660</v>
      </c>
      <c r="J129" s="275">
        <v>15</v>
      </c>
      <c r="K129" s="321"/>
    </row>
    <row r="130" spans="2:11" s="1" customFormat="1" ht="15" customHeight="1">
      <c r="B130" s="318"/>
      <c r="C130" s="299" t="s">
        <v>2671</v>
      </c>
      <c r="D130" s="299"/>
      <c r="E130" s="299"/>
      <c r="F130" s="300" t="s">
        <v>2664</v>
      </c>
      <c r="G130" s="299"/>
      <c r="H130" s="299" t="s">
        <v>2672</v>
      </c>
      <c r="I130" s="299" t="s">
        <v>2660</v>
      </c>
      <c r="J130" s="299">
        <v>15</v>
      </c>
      <c r="K130" s="321"/>
    </row>
    <row r="131" spans="2:11" s="1" customFormat="1" ht="15" customHeight="1">
      <c r="B131" s="318"/>
      <c r="C131" s="299" t="s">
        <v>2673</v>
      </c>
      <c r="D131" s="299"/>
      <c r="E131" s="299"/>
      <c r="F131" s="300" t="s">
        <v>2664</v>
      </c>
      <c r="G131" s="299"/>
      <c r="H131" s="299" t="s">
        <v>2674</v>
      </c>
      <c r="I131" s="299" t="s">
        <v>2660</v>
      </c>
      <c r="J131" s="299">
        <v>20</v>
      </c>
      <c r="K131" s="321"/>
    </row>
    <row r="132" spans="2:11" s="1" customFormat="1" ht="15" customHeight="1">
      <c r="B132" s="318"/>
      <c r="C132" s="299" t="s">
        <v>2675</v>
      </c>
      <c r="D132" s="299"/>
      <c r="E132" s="299"/>
      <c r="F132" s="300" t="s">
        <v>2664</v>
      </c>
      <c r="G132" s="299"/>
      <c r="H132" s="299" t="s">
        <v>2676</v>
      </c>
      <c r="I132" s="299" t="s">
        <v>2660</v>
      </c>
      <c r="J132" s="299">
        <v>20</v>
      </c>
      <c r="K132" s="321"/>
    </row>
    <row r="133" spans="2:11" s="1" customFormat="1" ht="15" customHeight="1">
      <c r="B133" s="318"/>
      <c r="C133" s="275" t="s">
        <v>2663</v>
      </c>
      <c r="D133" s="275"/>
      <c r="E133" s="275"/>
      <c r="F133" s="296" t="s">
        <v>2664</v>
      </c>
      <c r="G133" s="275"/>
      <c r="H133" s="275" t="s">
        <v>2698</v>
      </c>
      <c r="I133" s="275" t="s">
        <v>2660</v>
      </c>
      <c r="J133" s="275">
        <v>50</v>
      </c>
      <c r="K133" s="321"/>
    </row>
    <row r="134" spans="2:11" s="1" customFormat="1" ht="15" customHeight="1">
      <c r="B134" s="318"/>
      <c r="C134" s="275" t="s">
        <v>2677</v>
      </c>
      <c r="D134" s="275"/>
      <c r="E134" s="275"/>
      <c r="F134" s="296" t="s">
        <v>2664</v>
      </c>
      <c r="G134" s="275"/>
      <c r="H134" s="275" t="s">
        <v>2698</v>
      </c>
      <c r="I134" s="275" t="s">
        <v>2660</v>
      </c>
      <c r="J134" s="275">
        <v>50</v>
      </c>
      <c r="K134" s="321"/>
    </row>
    <row r="135" spans="2:11" s="1" customFormat="1" ht="15" customHeight="1">
      <c r="B135" s="318"/>
      <c r="C135" s="275" t="s">
        <v>2683</v>
      </c>
      <c r="D135" s="275"/>
      <c r="E135" s="275"/>
      <c r="F135" s="296" t="s">
        <v>2664</v>
      </c>
      <c r="G135" s="275"/>
      <c r="H135" s="275" t="s">
        <v>2698</v>
      </c>
      <c r="I135" s="275" t="s">
        <v>2660</v>
      </c>
      <c r="J135" s="275">
        <v>50</v>
      </c>
      <c r="K135" s="321"/>
    </row>
    <row r="136" spans="2:11" s="1" customFormat="1" ht="15" customHeight="1">
      <c r="B136" s="318"/>
      <c r="C136" s="275" t="s">
        <v>2685</v>
      </c>
      <c r="D136" s="275"/>
      <c r="E136" s="275"/>
      <c r="F136" s="296" t="s">
        <v>2664</v>
      </c>
      <c r="G136" s="275"/>
      <c r="H136" s="275" t="s">
        <v>2698</v>
      </c>
      <c r="I136" s="275" t="s">
        <v>2660</v>
      </c>
      <c r="J136" s="275">
        <v>50</v>
      </c>
      <c r="K136" s="321"/>
    </row>
    <row r="137" spans="2:11" s="1" customFormat="1" ht="15" customHeight="1">
      <c r="B137" s="318"/>
      <c r="C137" s="275" t="s">
        <v>2686</v>
      </c>
      <c r="D137" s="275"/>
      <c r="E137" s="275"/>
      <c r="F137" s="296" t="s">
        <v>2664</v>
      </c>
      <c r="G137" s="275"/>
      <c r="H137" s="275" t="s">
        <v>2711</v>
      </c>
      <c r="I137" s="275" t="s">
        <v>2660</v>
      </c>
      <c r="J137" s="275">
        <v>255</v>
      </c>
      <c r="K137" s="321"/>
    </row>
    <row r="138" spans="2:11" s="1" customFormat="1" ht="15" customHeight="1">
      <c r="B138" s="318"/>
      <c r="C138" s="275" t="s">
        <v>2688</v>
      </c>
      <c r="D138" s="275"/>
      <c r="E138" s="275"/>
      <c r="F138" s="296" t="s">
        <v>2658</v>
      </c>
      <c r="G138" s="275"/>
      <c r="H138" s="275" t="s">
        <v>2712</v>
      </c>
      <c r="I138" s="275" t="s">
        <v>2690</v>
      </c>
      <c r="J138" s="275"/>
      <c r="K138" s="321"/>
    </row>
    <row r="139" spans="2:11" s="1" customFormat="1" ht="15" customHeight="1">
      <c r="B139" s="318"/>
      <c r="C139" s="275" t="s">
        <v>2691</v>
      </c>
      <c r="D139" s="275"/>
      <c r="E139" s="275"/>
      <c r="F139" s="296" t="s">
        <v>2658</v>
      </c>
      <c r="G139" s="275"/>
      <c r="H139" s="275" t="s">
        <v>2713</v>
      </c>
      <c r="I139" s="275" t="s">
        <v>2693</v>
      </c>
      <c r="J139" s="275"/>
      <c r="K139" s="321"/>
    </row>
    <row r="140" spans="2:11" s="1" customFormat="1" ht="15" customHeight="1">
      <c r="B140" s="318"/>
      <c r="C140" s="275" t="s">
        <v>2694</v>
      </c>
      <c r="D140" s="275"/>
      <c r="E140" s="275"/>
      <c r="F140" s="296" t="s">
        <v>2658</v>
      </c>
      <c r="G140" s="275"/>
      <c r="H140" s="275" t="s">
        <v>2694</v>
      </c>
      <c r="I140" s="275" t="s">
        <v>2693</v>
      </c>
      <c r="J140" s="275"/>
      <c r="K140" s="321"/>
    </row>
    <row r="141" spans="2:11" s="1" customFormat="1" ht="15" customHeight="1">
      <c r="B141" s="318"/>
      <c r="C141" s="275" t="s">
        <v>38</v>
      </c>
      <c r="D141" s="275"/>
      <c r="E141" s="275"/>
      <c r="F141" s="296" t="s">
        <v>2658</v>
      </c>
      <c r="G141" s="275"/>
      <c r="H141" s="275" t="s">
        <v>2714</v>
      </c>
      <c r="I141" s="275" t="s">
        <v>2693</v>
      </c>
      <c r="J141" s="275"/>
      <c r="K141" s="321"/>
    </row>
    <row r="142" spans="2:11" s="1" customFormat="1" ht="15" customHeight="1">
      <c r="B142" s="318"/>
      <c r="C142" s="275" t="s">
        <v>2715</v>
      </c>
      <c r="D142" s="275"/>
      <c r="E142" s="275"/>
      <c r="F142" s="296" t="s">
        <v>2658</v>
      </c>
      <c r="G142" s="275"/>
      <c r="H142" s="275" t="s">
        <v>2716</v>
      </c>
      <c r="I142" s="275" t="s">
        <v>2693</v>
      </c>
      <c r="J142" s="275"/>
      <c r="K142" s="321"/>
    </row>
    <row r="143" spans="2:11" s="1" customFormat="1" ht="15" customHeight="1">
      <c r="B143" s="322"/>
      <c r="C143" s="323"/>
      <c r="D143" s="323"/>
      <c r="E143" s="323"/>
      <c r="F143" s="323"/>
      <c r="G143" s="323"/>
      <c r="H143" s="323"/>
      <c r="I143" s="323"/>
      <c r="J143" s="323"/>
      <c r="K143" s="324"/>
    </row>
    <row r="144" spans="2:11" s="1" customFormat="1" ht="18.75" customHeight="1">
      <c r="B144" s="309"/>
      <c r="C144" s="309"/>
      <c r="D144" s="309"/>
      <c r="E144" s="309"/>
      <c r="F144" s="310"/>
      <c r="G144" s="309"/>
      <c r="H144" s="309"/>
      <c r="I144" s="309"/>
      <c r="J144" s="309"/>
      <c r="K144" s="309"/>
    </row>
    <row r="145" spans="2:11" s="1" customFormat="1" ht="18.75" customHeight="1">
      <c r="B145" s="282"/>
      <c r="C145" s="282"/>
      <c r="D145" s="282"/>
      <c r="E145" s="282"/>
      <c r="F145" s="282"/>
      <c r="G145" s="282"/>
      <c r="H145" s="282"/>
      <c r="I145" s="282"/>
      <c r="J145" s="282"/>
      <c r="K145" s="282"/>
    </row>
    <row r="146" spans="2:11" s="1" customFormat="1" ht="7.5" customHeight="1">
      <c r="B146" s="283"/>
      <c r="C146" s="284"/>
      <c r="D146" s="284"/>
      <c r="E146" s="284"/>
      <c r="F146" s="284"/>
      <c r="G146" s="284"/>
      <c r="H146" s="284"/>
      <c r="I146" s="284"/>
      <c r="J146" s="284"/>
      <c r="K146" s="285"/>
    </row>
    <row r="147" spans="2:11" s="1" customFormat="1" ht="45" customHeight="1">
      <c r="B147" s="286"/>
      <c r="C147" s="408" t="s">
        <v>2717</v>
      </c>
      <c r="D147" s="408"/>
      <c r="E147" s="408"/>
      <c r="F147" s="408"/>
      <c r="G147" s="408"/>
      <c r="H147" s="408"/>
      <c r="I147" s="408"/>
      <c r="J147" s="408"/>
      <c r="K147" s="287"/>
    </row>
    <row r="148" spans="2:11" s="1" customFormat="1" ht="17.25" customHeight="1">
      <c r="B148" s="286"/>
      <c r="C148" s="288" t="s">
        <v>2652</v>
      </c>
      <c r="D148" s="288"/>
      <c r="E148" s="288"/>
      <c r="F148" s="288" t="s">
        <v>2653</v>
      </c>
      <c r="G148" s="289"/>
      <c r="H148" s="288" t="s">
        <v>54</v>
      </c>
      <c r="I148" s="288" t="s">
        <v>57</v>
      </c>
      <c r="J148" s="288" t="s">
        <v>2654</v>
      </c>
      <c r="K148" s="287"/>
    </row>
    <row r="149" spans="2:11" s="1" customFormat="1" ht="17.25" customHeight="1">
      <c r="B149" s="286"/>
      <c r="C149" s="290" t="s">
        <v>2655</v>
      </c>
      <c r="D149" s="290"/>
      <c r="E149" s="290"/>
      <c r="F149" s="291" t="s">
        <v>2656</v>
      </c>
      <c r="G149" s="292"/>
      <c r="H149" s="290"/>
      <c r="I149" s="290"/>
      <c r="J149" s="290" t="s">
        <v>2657</v>
      </c>
      <c r="K149" s="287"/>
    </row>
    <row r="150" spans="2:11" s="1" customFormat="1" ht="5.25" customHeight="1">
      <c r="B150" s="298"/>
      <c r="C150" s="293"/>
      <c r="D150" s="293"/>
      <c r="E150" s="293"/>
      <c r="F150" s="293"/>
      <c r="G150" s="294"/>
      <c r="H150" s="293"/>
      <c r="I150" s="293"/>
      <c r="J150" s="293"/>
      <c r="K150" s="321"/>
    </row>
    <row r="151" spans="2:11" s="1" customFormat="1" ht="15" customHeight="1">
      <c r="B151" s="298"/>
      <c r="C151" s="325" t="s">
        <v>2661</v>
      </c>
      <c r="D151" s="275"/>
      <c r="E151" s="275"/>
      <c r="F151" s="326" t="s">
        <v>2658</v>
      </c>
      <c r="G151" s="275"/>
      <c r="H151" s="325" t="s">
        <v>2698</v>
      </c>
      <c r="I151" s="325" t="s">
        <v>2660</v>
      </c>
      <c r="J151" s="325">
        <v>120</v>
      </c>
      <c r="K151" s="321"/>
    </row>
    <row r="152" spans="2:11" s="1" customFormat="1" ht="15" customHeight="1">
      <c r="B152" s="298"/>
      <c r="C152" s="325" t="s">
        <v>2707</v>
      </c>
      <c r="D152" s="275"/>
      <c r="E152" s="275"/>
      <c r="F152" s="326" t="s">
        <v>2658</v>
      </c>
      <c r="G152" s="275"/>
      <c r="H152" s="325" t="s">
        <v>2718</v>
      </c>
      <c r="I152" s="325" t="s">
        <v>2660</v>
      </c>
      <c r="J152" s="325" t="s">
        <v>2709</v>
      </c>
      <c r="K152" s="321"/>
    </row>
    <row r="153" spans="2:11" s="1" customFormat="1" ht="15" customHeight="1">
      <c r="B153" s="298"/>
      <c r="C153" s="325" t="s">
        <v>85</v>
      </c>
      <c r="D153" s="275"/>
      <c r="E153" s="275"/>
      <c r="F153" s="326" t="s">
        <v>2658</v>
      </c>
      <c r="G153" s="275"/>
      <c r="H153" s="325" t="s">
        <v>2719</v>
      </c>
      <c r="I153" s="325" t="s">
        <v>2660</v>
      </c>
      <c r="J153" s="325" t="s">
        <v>2709</v>
      </c>
      <c r="K153" s="321"/>
    </row>
    <row r="154" spans="2:11" s="1" customFormat="1" ht="15" customHeight="1">
      <c r="B154" s="298"/>
      <c r="C154" s="325" t="s">
        <v>2663</v>
      </c>
      <c r="D154" s="275"/>
      <c r="E154" s="275"/>
      <c r="F154" s="326" t="s">
        <v>2664</v>
      </c>
      <c r="G154" s="275"/>
      <c r="H154" s="325" t="s">
        <v>2698</v>
      </c>
      <c r="I154" s="325" t="s">
        <v>2660</v>
      </c>
      <c r="J154" s="325">
        <v>50</v>
      </c>
      <c r="K154" s="321"/>
    </row>
    <row r="155" spans="2:11" s="1" customFormat="1" ht="15" customHeight="1">
      <c r="B155" s="298"/>
      <c r="C155" s="325" t="s">
        <v>2666</v>
      </c>
      <c r="D155" s="275"/>
      <c r="E155" s="275"/>
      <c r="F155" s="326" t="s">
        <v>2658</v>
      </c>
      <c r="G155" s="275"/>
      <c r="H155" s="325" t="s">
        <v>2698</v>
      </c>
      <c r="I155" s="325" t="s">
        <v>2668</v>
      </c>
      <c r="J155" s="325"/>
      <c r="K155" s="321"/>
    </row>
    <row r="156" spans="2:11" s="1" customFormat="1" ht="15" customHeight="1">
      <c r="B156" s="298"/>
      <c r="C156" s="325" t="s">
        <v>2677</v>
      </c>
      <c r="D156" s="275"/>
      <c r="E156" s="275"/>
      <c r="F156" s="326" t="s">
        <v>2664</v>
      </c>
      <c r="G156" s="275"/>
      <c r="H156" s="325" t="s">
        <v>2698</v>
      </c>
      <c r="I156" s="325" t="s">
        <v>2660</v>
      </c>
      <c r="J156" s="325">
        <v>50</v>
      </c>
      <c r="K156" s="321"/>
    </row>
    <row r="157" spans="2:11" s="1" customFormat="1" ht="15" customHeight="1">
      <c r="B157" s="298"/>
      <c r="C157" s="325" t="s">
        <v>2685</v>
      </c>
      <c r="D157" s="275"/>
      <c r="E157" s="275"/>
      <c r="F157" s="326" t="s">
        <v>2664</v>
      </c>
      <c r="G157" s="275"/>
      <c r="H157" s="325" t="s">
        <v>2698</v>
      </c>
      <c r="I157" s="325" t="s">
        <v>2660</v>
      </c>
      <c r="J157" s="325">
        <v>50</v>
      </c>
      <c r="K157" s="321"/>
    </row>
    <row r="158" spans="2:11" s="1" customFormat="1" ht="15" customHeight="1">
      <c r="B158" s="298"/>
      <c r="C158" s="325" t="s">
        <v>2683</v>
      </c>
      <c r="D158" s="275"/>
      <c r="E158" s="275"/>
      <c r="F158" s="326" t="s">
        <v>2664</v>
      </c>
      <c r="G158" s="275"/>
      <c r="H158" s="325" t="s">
        <v>2698</v>
      </c>
      <c r="I158" s="325" t="s">
        <v>2660</v>
      </c>
      <c r="J158" s="325">
        <v>50</v>
      </c>
      <c r="K158" s="321"/>
    </row>
    <row r="159" spans="2:11" s="1" customFormat="1" ht="15" customHeight="1">
      <c r="B159" s="298"/>
      <c r="C159" s="325" t="s">
        <v>127</v>
      </c>
      <c r="D159" s="275"/>
      <c r="E159" s="275"/>
      <c r="F159" s="326" t="s">
        <v>2658</v>
      </c>
      <c r="G159" s="275"/>
      <c r="H159" s="325" t="s">
        <v>2720</v>
      </c>
      <c r="I159" s="325" t="s">
        <v>2660</v>
      </c>
      <c r="J159" s="325" t="s">
        <v>2721</v>
      </c>
      <c r="K159" s="321"/>
    </row>
    <row r="160" spans="2:11" s="1" customFormat="1" ht="15" customHeight="1">
      <c r="B160" s="298"/>
      <c r="C160" s="325" t="s">
        <v>2722</v>
      </c>
      <c r="D160" s="275"/>
      <c r="E160" s="275"/>
      <c r="F160" s="326" t="s">
        <v>2658</v>
      </c>
      <c r="G160" s="275"/>
      <c r="H160" s="325" t="s">
        <v>2723</v>
      </c>
      <c r="I160" s="325" t="s">
        <v>2693</v>
      </c>
      <c r="J160" s="325"/>
      <c r="K160" s="321"/>
    </row>
    <row r="161" spans="2:11" s="1" customFormat="1" ht="15" customHeight="1">
      <c r="B161" s="327"/>
      <c r="C161" s="307"/>
      <c r="D161" s="307"/>
      <c r="E161" s="307"/>
      <c r="F161" s="307"/>
      <c r="G161" s="307"/>
      <c r="H161" s="307"/>
      <c r="I161" s="307"/>
      <c r="J161" s="307"/>
      <c r="K161" s="328"/>
    </row>
    <row r="162" spans="2:11" s="1" customFormat="1" ht="18.75" customHeight="1">
      <c r="B162" s="309"/>
      <c r="C162" s="319"/>
      <c r="D162" s="319"/>
      <c r="E162" s="319"/>
      <c r="F162" s="329"/>
      <c r="G162" s="319"/>
      <c r="H162" s="319"/>
      <c r="I162" s="319"/>
      <c r="J162" s="319"/>
      <c r="K162" s="309"/>
    </row>
    <row r="163" spans="2:11" s="1" customFormat="1" ht="18.75" customHeight="1">
      <c r="B163" s="282"/>
      <c r="C163" s="282"/>
      <c r="D163" s="282"/>
      <c r="E163" s="282"/>
      <c r="F163" s="282"/>
      <c r="G163" s="282"/>
      <c r="H163" s="282"/>
      <c r="I163" s="282"/>
      <c r="J163" s="282"/>
      <c r="K163" s="282"/>
    </row>
    <row r="164" spans="2:11" s="1" customFormat="1" ht="7.5" customHeight="1">
      <c r="B164" s="264"/>
      <c r="C164" s="265"/>
      <c r="D164" s="265"/>
      <c r="E164" s="265"/>
      <c r="F164" s="265"/>
      <c r="G164" s="265"/>
      <c r="H164" s="265"/>
      <c r="I164" s="265"/>
      <c r="J164" s="265"/>
      <c r="K164" s="266"/>
    </row>
    <row r="165" spans="2:11" s="1" customFormat="1" ht="45" customHeight="1">
      <c r="B165" s="267"/>
      <c r="C165" s="406" t="s">
        <v>2724</v>
      </c>
      <c r="D165" s="406"/>
      <c r="E165" s="406"/>
      <c r="F165" s="406"/>
      <c r="G165" s="406"/>
      <c r="H165" s="406"/>
      <c r="I165" s="406"/>
      <c r="J165" s="406"/>
      <c r="K165" s="268"/>
    </row>
    <row r="166" spans="2:11" s="1" customFormat="1" ht="17.25" customHeight="1">
      <c r="B166" s="267"/>
      <c r="C166" s="288" t="s">
        <v>2652</v>
      </c>
      <c r="D166" s="288"/>
      <c r="E166" s="288"/>
      <c r="F166" s="288" t="s">
        <v>2653</v>
      </c>
      <c r="G166" s="330"/>
      <c r="H166" s="331" t="s">
        <v>54</v>
      </c>
      <c r="I166" s="331" t="s">
        <v>57</v>
      </c>
      <c r="J166" s="288" t="s">
        <v>2654</v>
      </c>
      <c r="K166" s="268"/>
    </row>
    <row r="167" spans="2:11" s="1" customFormat="1" ht="17.25" customHeight="1">
      <c r="B167" s="269"/>
      <c r="C167" s="290" t="s">
        <v>2655</v>
      </c>
      <c r="D167" s="290"/>
      <c r="E167" s="290"/>
      <c r="F167" s="291" t="s">
        <v>2656</v>
      </c>
      <c r="G167" s="332"/>
      <c r="H167" s="333"/>
      <c r="I167" s="333"/>
      <c r="J167" s="290" t="s">
        <v>2657</v>
      </c>
      <c r="K167" s="270"/>
    </row>
    <row r="168" spans="2:11" s="1" customFormat="1" ht="5.25" customHeight="1">
      <c r="B168" s="298"/>
      <c r="C168" s="293"/>
      <c r="D168" s="293"/>
      <c r="E168" s="293"/>
      <c r="F168" s="293"/>
      <c r="G168" s="294"/>
      <c r="H168" s="293"/>
      <c r="I168" s="293"/>
      <c r="J168" s="293"/>
      <c r="K168" s="321"/>
    </row>
    <row r="169" spans="2:11" s="1" customFormat="1" ht="15" customHeight="1">
      <c r="B169" s="298"/>
      <c r="C169" s="275" t="s">
        <v>2661</v>
      </c>
      <c r="D169" s="275"/>
      <c r="E169" s="275"/>
      <c r="F169" s="296" t="s">
        <v>2658</v>
      </c>
      <c r="G169" s="275"/>
      <c r="H169" s="275" t="s">
        <v>2698</v>
      </c>
      <c r="I169" s="275" t="s">
        <v>2660</v>
      </c>
      <c r="J169" s="275">
        <v>120</v>
      </c>
      <c r="K169" s="321"/>
    </row>
    <row r="170" spans="2:11" s="1" customFormat="1" ht="15" customHeight="1">
      <c r="B170" s="298"/>
      <c r="C170" s="275" t="s">
        <v>2707</v>
      </c>
      <c r="D170" s="275"/>
      <c r="E170" s="275"/>
      <c r="F170" s="296" t="s">
        <v>2658</v>
      </c>
      <c r="G170" s="275"/>
      <c r="H170" s="275" t="s">
        <v>2708</v>
      </c>
      <c r="I170" s="275" t="s">
        <v>2660</v>
      </c>
      <c r="J170" s="275" t="s">
        <v>2709</v>
      </c>
      <c r="K170" s="321"/>
    </row>
    <row r="171" spans="2:11" s="1" customFormat="1" ht="15" customHeight="1">
      <c r="B171" s="298"/>
      <c r="C171" s="275" t="s">
        <v>85</v>
      </c>
      <c r="D171" s="275"/>
      <c r="E171" s="275"/>
      <c r="F171" s="296" t="s">
        <v>2658</v>
      </c>
      <c r="G171" s="275"/>
      <c r="H171" s="275" t="s">
        <v>2725</v>
      </c>
      <c r="I171" s="275" t="s">
        <v>2660</v>
      </c>
      <c r="J171" s="275" t="s">
        <v>2709</v>
      </c>
      <c r="K171" s="321"/>
    </row>
    <row r="172" spans="2:11" s="1" customFormat="1" ht="15" customHeight="1">
      <c r="B172" s="298"/>
      <c r="C172" s="275" t="s">
        <v>2663</v>
      </c>
      <c r="D172" s="275"/>
      <c r="E172" s="275"/>
      <c r="F172" s="296" t="s">
        <v>2664</v>
      </c>
      <c r="G172" s="275"/>
      <c r="H172" s="275" t="s">
        <v>2725</v>
      </c>
      <c r="I172" s="275" t="s">
        <v>2660</v>
      </c>
      <c r="J172" s="275">
        <v>50</v>
      </c>
      <c r="K172" s="321"/>
    </row>
    <row r="173" spans="2:11" s="1" customFormat="1" ht="15" customHeight="1">
      <c r="B173" s="298"/>
      <c r="C173" s="275" t="s">
        <v>2666</v>
      </c>
      <c r="D173" s="275"/>
      <c r="E173" s="275"/>
      <c r="F173" s="296" t="s">
        <v>2658</v>
      </c>
      <c r="G173" s="275"/>
      <c r="H173" s="275" t="s">
        <v>2725</v>
      </c>
      <c r="I173" s="275" t="s">
        <v>2668</v>
      </c>
      <c r="J173" s="275"/>
      <c r="K173" s="321"/>
    </row>
    <row r="174" spans="2:11" s="1" customFormat="1" ht="15" customHeight="1">
      <c r="B174" s="298"/>
      <c r="C174" s="275" t="s">
        <v>2677</v>
      </c>
      <c r="D174" s="275"/>
      <c r="E174" s="275"/>
      <c r="F174" s="296" t="s">
        <v>2664</v>
      </c>
      <c r="G174" s="275"/>
      <c r="H174" s="275" t="s">
        <v>2725</v>
      </c>
      <c r="I174" s="275" t="s">
        <v>2660</v>
      </c>
      <c r="J174" s="275">
        <v>50</v>
      </c>
      <c r="K174" s="321"/>
    </row>
    <row r="175" spans="2:11" s="1" customFormat="1" ht="15" customHeight="1">
      <c r="B175" s="298"/>
      <c r="C175" s="275" t="s">
        <v>2685</v>
      </c>
      <c r="D175" s="275"/>
      <c r="E175" s="275"/>
      <c r="F175" s="296" t="s">
        <v>2664</v>
      </c>
      <c r="G175" s="275"/>
      <c r="H175" s="275" t="s">
        <v>2725</v>
      </c>
      <c r="I175" s="275" t="s">
        <v>2660</v>
      </c>
      <c r="J175" s="275">
        <v>50</v>
      </c>
      <c r="K175" s="321"/>
    </row>
    <row r="176" spans="2:11" s="1" customFormat="1" ht="15" customHeight="1">
      <c r="B176" s="298"/>
      <c r="C176" s="275" t="s">
        <v>2683</v>
      </c>
      <c r="D176" s="275"/>
      <c r="E176" s="275"/>
      <c r="F176" s="296" t="s">
        <v>2664</v>
      </c>
      <c r="G176" s="275"/>
      <c r="H176" s="275" t="s">
        <v>2725</v>
      </c>
      <c r="I176" s="275" t="s">
        <v>2660</v>
      </c>
      <c r="J176" s="275">
        <v>50</v>
      </c>
      <c r="K176" s="321"/>
    </row>
    <row r="177" spans="2:11" s="1" customFormat="1" ht="15" customHeight="1">
      <c r="B177" s="298"/>
      <c r="C177" s="275" t="s">
        <v>144</v>
      </c>
      <c r="D177" s="275"/>
      <c r="E177" s="275"/>
      <c r="F177" s="296" t="s">
        <v>2658</v>
      </c>
      <c r="G177" s="275"/>
      <c r="H177" s="275" t="s">
        <v>2726</v>
      </c>
      <c r="I177" s="275" t="s">
        <v>2727</v>
      </c>
      <c r="J177" s="275"/>
      <c r="K177" s="321"/>
    </row>
    <row r="178" spans="2:11" s="1" customFormat="1" ht="15" customHeight="1">
      <c r="B178" s="298"/>
      <c r="C178" s="275" t="s">
        <v>57</v>
      </c>
      <c r="D178" s="275"/>
      <c r="E178" s="275"/>
      <c r="F178" s="296" t="s">
        <v>2658</v>
      </c>
      <c r="G178" s="275"/>
      <c r="H178" s="275" t="s">
        <v>2728</v>
      </c>
      <c r="I178" s="275" t="s">
        <v>2729</v>
      </c>
      <c r="J178" s="275">
        <v>1</v>
      </c>
      <c r="K178" s="321"/>
    </row>
    <row r="179" spans="2:11" s="1" customFormat="1" ht="15" customHeight="1">
      <c r="B179" s="298"/>
      <c r="C179" s="275" t="s">
        <v>53</v>
      </c>
      <c r="D179" s="275"/>
      <c r="E179" s="275"/>
      <c r="F179" s="296" t="s">
        <v>2658</v>
      </c>
      <c r="G179" s="275"/>
      <c r="H179" s="275" t="s">
        <v>2730</v>
      </c>
      <c r="I179" s="275" t="s">
        <v>2660</v>
      </c>
      <c r="J179" s="275">
        <v>20</v>
      </c>
      <c r="K179" s="321"/>
    </row>
    <row r="180" spans="2:11" s="1" customFormat="1" ht="15" customHeight="1">
      <c r="B180" s="298"/>
      <c r="C180" s="275" t="s">
        <v>54</v>
      </c>
      <c r="D180" s="275"/>
      <c r="E180" s="275"/>
      <c r="F180" s="296" t="s">
        <v>2658</v>
      </c>
      <c r="G180" s="275"/>
      <c r="H180" s="275" t="s">
        <v>2731</v>
      </c>
      <c r="I180" s="275" t="s">
        <v>2660</v>
      </c>
      <c r="J180" s="275">
        <v>255</v>
      </c>
      <c r="K180" s="321"/>
    </row>
    <row r="181" spans="2:11" s="1" customFormat="1" ht="15" customHeight="1">
      <c r="B181" s="298"/>
      <c r="C181" s="275" t="s">
        <v>145</v>
      </c>
      <c r="D181" s="275"/>
      <c r="E181" s="275"/>
      <c r="F181" s="296" t="s">
        <v>2658</v>
      </c>
      <c r="G181" s="275"/>
      <c r="H181" s="275" t="s">
        <v>2622</v>
      </c>
      <c r="I181" s="275" t="s">
        <v>2660</v>
      </c>
      <c r="J181" s="275">
        <v>10</v>
      </c>
      <c r="K181" s="321"/>
    </row>
    <row r="182" spans="2:11" s="1" customFormat="1" ht="15" customHeight="1">
      <c r="B182" s="298"/>
      <c r="C182" s="275" t="s">
        <v>146</v>
      </c>
      <c r="D182" s="275"/>
      <c r="E182" s="275"/>
      <c r="F182" s="296" t="s">
        <v>2658</v>
      </c>
      <c r="G182" s="275"/>
      <c r="H182" s="275" t="s">
        <v>2732</v>
      </c>
      <c r="I182" s="275" t="s">
        <v>2693</v>
      </c>
      <c r="J182" s="275"/>
      <c r="K182" s="321"/>
    </row>
    <row r="183" spans="2:11" s="1" customFormat="1" ht="15" customHeight="1">
      <c r="B183" s="298"/>
      <c r="C183" s="275" t="s">
        <v>2733</v>
      </c>
      <c r="D183" s="275"/>
      <c r="E183" s="275"/>
      <c r="F183" s="296" t="s">
        <v>2658</v>
      </c>
      <c r="G183" s="275"/>
      <c r="H183" s="275" t="s">
        <v>2734</v>
      </c>
      <c r="I183" s="275" t="s">
        <v>2693</v>
      </c>
      <c r="J183" s="275"/>
      <c r="K183" s="321"/>
    </row>
    <row r="184" spans="2:11" s="1" customFormat="1" ht="15" customHeight="1">
      <c r="B184" s="298"/>
      <c r="C184" s="275" t="s">
        <v>2722</v>
      </c>
      <c r="D184" s="275"/>
      <c r="E184" s="275"/>
      <c r="F184" s="296" t="s">
        <v>2658</v>
      </c>
      <c r="G184" s="275"/>
      <c r="H184" s="275" t="s">
        <v>2735</v>
      </c>
      <c r="I184" s="275" t="s">
        <v>2693</v>
      </c>
      <c r="J184" s="275"/>
      <c r="K184" s="321"/>
    </row>
    <row r="185" spans="2:11" s="1" customFormat="1" ht="15" customHeight="1">
      <c r="B185" s="298"/>
      <c r="C185" s="275" t="s">
        <v>148</v>
      </c>
      <c r="D185" s="275"/>
      <c r="E185" s="275"/>
      <c r="F185" s="296" t="s">
        <v>2664</v>
      </c>
      <c r="G185" s="275"/>
      <c r="H185" s="275" t="s">
        <v>2736</v>
      </c>
      <c r="I185" s="275" t="s">
        <v>2660</v>
      </c>
      <c r="J185" s="275">
        <v>50</v>
      </c>
      <c r="K185" s="321"/>
    </row>
    <row r="186" spans="2:11" s="1" customFormat="1" ht="15" customHeight="1">
      <c r="B186" s="298"/>
      <c r="C186" s="275" t="s">
        <v>2737</v>
      </c>
      <c r="D186" s="275"/>
      <c r="E186" s="275"/>
      <c r="F186" s="296" t="s">
        <v>2664</v>
      </c>
      <c r="G186" s="275"/>
      <c r="H186" s="275" t="s">
        <v>2738</v>
      </c>
      <c r="I186" s="275" t="s">
        <v>2739</v>
      </c>
      <c r="J186" s="275"/>
      <c r="K186" s="321"/>
    </row>
    <row r="187" spans="2:11" s="1" customFormat="1" ht="15" customHeight="1">
      <c r="B187" s="298"/>
      <c r="C187" s="275" t="s">
        <v>2740</v>
      </c>
      <c r="D187" s="275"/>
      <c r="E187" s="275"/>
      <c r="F187" s="296" t="s">
        <v>2664</v>
      </c>
      <c r="G187" s="275"/>
      <c r="H187" s="275" t="s">
        <v>2741</v>
      </c>
      <c r="I187" s="275" t="s">
        <v>2739</v>
      </c>
      <c r="J187" s="275"/>
      <c r="K187" s="321"/>
    </row>
    <row r="188" spans="2:11" s="1" customFormat="1" ht="15" customHeight="1">
      <c r="B188" s="298"/>
      <c r="C188" s="275" t="s">
        <v>2742</v>
      </c>
      <c r="D188" s="275"/>
      <c r="E188" s="275"/>
      <c r="F188" s="296" t="s">
        <v>2664</v>
      </c>
      <c r="G188" s="275"/>
      <c r="H188" s="275" t="s">
        <v>2743</v>
      </c>
      <c r="I188" s="275" t="s">
        <v>2739</v>
      </c>
      <c r="J188" s="275"/>
      <c r="K188" s="321"/>
    </row>
    <row r="189" spans="2:11" s="1" customFormat="1" ht="15" customHeight="1">
      <c r="B189" s="298"/>
      <c r="C189" s="334" t="s">
        <v>2744</v>
      </c>
      <c r="D189" s="275"/>
      <c r="E189" s="275"/>
      <c r="F189" s="296" t="s">
        <v>2664</v>
      </c>
      <c r="G189" s="275"/>
      <c r="H189" s="275" t="s">
        <v>2745</v>
      </c>
      <c r="I189" s="275" t="s">
        <v>2746</v>
      </c>
      <c r="J189" s="335" t="s">
        <v>2747</v>
      </c>
      <c r="K189" s="321"/>
    </row>
    <row r="190" spans="2:11" s="18" customFormat="1" ht="15" customHeight="1">
      <c r="B190" s="336"/>
      <c r="C190" s="337" t="s">
        <v>2748</v>
      </c>
      <c r="D190" s="338"/>
      <c r="E190" s="338"/>
      <c r="F190" s="339" t="s">
        <v>2664</v>
      </c>
      <c r="G190" s="338"/>
      <c r="H190" s="338" t="s">
        <v>2749</v>
      </c>
      <c r="I190" s="338" t="s">
        <v>2746</v>
      </c>
      <c r="J190" s="340" t="s">
        <v>2747</v>
      </c>
      <c r="K190" s="341"/>
    </row>
    <row r="191" spans="2:11" s="1" customFormat="1" ht="15" customHeight="1">
      <c r="B191" s="298"/>
      <c r="C191" s="334" t="s">
        <v>42</v>
      </c>
      <c r="D191" s="275"/>
      <c r="E191" s="275"/>
      <c r="F191" s="296" t="s">
        <v>2658</v>
      </c>
      <c r="G191" s="275"/>
      <c r="H191" s="272" t="s">
        <v>2750</v>
      </c>
      <c r="I191" s="275" t="s">
        <v>2751</v>
      </c>
      <c r="J191" s="275"/>
      <c r="K191" s="321"/>
    </row>
    <row r="192" spans="2:11" s="1" customFormat="1" ht="15" customHeight="1">
      <c r="B192" s="298"/>
      <c r="C192" s="334" t="s">
        <v>2752</v>
      </c>
      <c r="D192" s="275"/>
      <c r="E192" s="275"/>
      <c r="F192" s="296" t="s">
        <v>2658</v>
      </c>
      <c r="G192" s="275"/>
      <c r="H192" s="275" t="s">
        <v>2753</v>
      </c>
      <c r="I192" s="275" t="s">
        <v>2693</v>
      </c>
      <c r="J192" s="275"/>
      <c r="K192" s="321"/>
    </row>
    <row r="193" spans="2:11" s="1" customFormat="1" ht="15" customHeight="1">
      <c r="B193" s="298"/>
      <c r="C193" s="334" t="s">
        <v>2754</v>
      </c>
      <c r="D193" s="275"/>
      <c r="E193" s="275"/>
      <c r="F193" s="296" t="s">
        <v>2658</v>
      </c>
      <c r="G193" s="275"/>
      <c r="H193" s="275" t="s">
        <v>2755</v>
      </c>
      <c r="I193" s="275" t="s">
        <v>2693</v>
      </c>
      <c r="J193" s="275"/>
      <c r="K193" s="321"/>
    </row>
    <row r="194" spans="2:11" s="1" customFormat="1" ht="15" customHeight="1">
      <c r="B194" s="298"/>
      <c r="C194" s="334" t="s">
        <v>2756</v>
      </c>
      <c r="D194" s="275"/>
      <c r="E194" s="275"/>
      <c r="F194" s="296" t="s">
        <v>2664</v>
      </c>
      <c r="G194" s="275"/>
      <c r="H194" s="275" t="s">
        <v>2757</v>
      </c>
      <c r="I194" s="275" t="s">
        <v>2693</v>
      </c>
      <c r="J194" s="275"/>
      <c r="K194" s="321"/>
    </row>
    <row r="195" spans="2:11" s="1" customFormat="1" ht="15" customHeight="1">
      <c r="B195" s="327"/>
      <c r="C195" s="342"/>
      <c r="D195" s="307"/>
      <c r="E195" s="307"/>
      <c r="F195" s="307"/>
      <c r="G195" s="307"/>
      <c r="H195" s="307"/>
      <c r="I195" s="307"/>
      <c r="J195" s="307"/>
      <c r="K195" s="328"/>
    </row>
    <row r="196" spans="2:11" s="1" customFormat="1" ht="18.75" customHeight="1">
      <c r="B196" s="309"/>
      <c r="C196" s="319"/>
      <c r="D196" s="319"/>
      <c r="E196" s="319"/>
      <c r="F196" s="329"/>
      <c r="G196" s="319"/>
      <c r="H196" s="319"/>
      <c r="I196" s="319"/>
      <c r="J196" s="319"/>
      <c r="K196" s="309"/>
    </row>
    <row r="197" spans="2:11" s="1" customFormat="1" ht="18.75" customHeight="1">
      <c r="B197" s="309"/>
      <c r="C197" s="319"/>
      <c r="D197" s="319"/>
      <c r="E197" s="319"/>
      <c r="F197" s="329"/>
      <c r="G197" s="319"/>
      <c r="H197" s="319"/>
      <c r="I197" s="319"/>
      <c r="J197" s="319"/>
      <c r="K197" s="309"/>
    </row>
    <row r="198" spans="2:11" s="1" customFormat="1" ht="18.75" customHeight="1">
      <c r="B198" s="282"/>
      <c r="C198" s="282"/>
      <c r="D198" s="282"/>
      <c r="E198" s="282"/>
      <c r="F198" s="282"/>
      <c r="G198" s="282"/>
      <c r="H198" s="282"/>
      <c r="I198" s="282"/>
      <c r="J198" s="282"/>
      <c r="K198" s="282"/>
    </row>
    <row r="199" spans="2:11" s="1" customFormat="1" ht="12">
      <c r="B199" s="264"/>
      <c r="C199" s="265"/>
      <c r="D199" s="265"/>
      <c r="E199" s="265"/>
      <c r="F199" s="265"/>
      <c r="G199" s="265"/>
      <c r="H199" s="265"/>
      <c r="I199" s="265"/>
      <c r="J199" s="265"/>
      <c r="K199" s="266"/>
    </row>
    <row r="200" spans="2:11" s="1" customFormat="1" ht="20.5">
      <c r="B200" s="267"/>
      <c r="C200" s="406" t="s">
        <v>2758</v>
      </c>
      <c r="D200" s="406"/>
      <c r="E200" s="406"/>
      <c r="F200" s="406"/>
      <c r="G200" s="406"/>
      <c r="H200" s="406"/>
      <c r="I200" s="406"/>
      <c r="J200" s="406"/>
      <c r="K200" s="268"/>
    </row>
    <row r="201" spans="2:11" s="1" customFormat="1" ht="25.5" customHeight="1">
      <c r="B201" s="267"/>
      <c r="C201" s="343" t="s">
        <v>2759</v>
      </c>
      <c r="D201" s="343"/>
      <c r="E201" s="343"/>
      <c r="F201" s="343" t="s">
        <v>2760</v>
      </c>
      <c r="G201" s="344"/>
      <c r="H201" s="407" t="s">
        <v>2761</v>
      </c>
      <c r="I201" s="407"/>
      <c r="J201" s="407"/>
      <c r="K201" s="268"/>
    </row>
    <row r="202" spans="2:11" s="1" customFormat="1" ht="5.25" customHeight="1">
      <c r="B202" s="298"/>
      <c r="C202" s="293"/>
      <c r="D202" s="293"/>
      <c r="E202" s="293"/>
      <c r="F202" s="293"/>
      <c r="G202" s="319"/>
      <c r="H202" s="293"/>
      <c r="I202" s="293"/>
      <c r="J202" s="293"/>
      <c r="K202" s="321"/>
    </row>
    <row r="203" spans="2:11" s="1" customFormat="1" ht="15" customHeight="1">
      <c r="B203" s="298"/>
      <c r="C203" s="275" t="s">
        <v>2751</v>
      </c>
      <c r="D203" s="275"/>
      <c r="E203" s="275"/>
      <c r="F203" s="296" t="s">
        <v>43</v>
      </c>
      <c r="G203" s="275"/>
      <c r="H203" s="405" t="s">
        <v>2762</v>
      </c>
      <c r="I203" s="405"/>
      <c r="J203" s="405"/>
      <c r="K203" s="321"/>
    </row>
    <row r="204" spans="2:11" s="1" customFormat="1" ht="15" customHeight="1">
      <c r="B204" s="298"/>
      <c r="C204" s="275"/>
      <c r="D204" s="275"/>
      <c r="E204" s="275"/>
      <c r="F204" s="296" t="s">
        <v>44</v>
      </c>
      <c r="G204" s="275"/>
      <c r="H204" s="405" t="s">
        <v>2763</v>
      </c>
      <c r="I204" s="405"/>
      <c r="J204" s="405"/>
      <c r="K204" s="321"/>
    </row>
    <row r="205" spans="2:11" s="1" customFormat="1" ht="15" customHeight="1">
      <c r="B205" s="298"/>
      <c r="C205" s="275"/>
      <c r="D205" s="275"/>
      <c r="E205" s="275"/>
      <c r="F205" s="296" t="s">
        <v>47</v>
      </c>
      <c r="G205" s="275"/>
      <c r="H205" s="405" t="s">
        <v>2764</v>
      </c>
      <c r="I205" s="405"/>
      <c r="J205" s="405"/>
      <c r="K205" s="321"/>
    </row>
    <row r="206" spans="2:11" s="1" customFormat="1" ht="15" customHeight="1">
      <c r="B206" s="298"/>
      <c r="C206" s="275"/>
      <c r="D206" s="275"/>
      <c r="E206" s="275"/>
      <c r="F206" s="296" t="s">
        <v>45</v>
      </c>
      <c r="G206" s="275"/>
      <c r="H206" s="405" t="s">
        <v>2765</v>
      </c>
      <c r="I206" s="405"/>
      <c r="J206" s="405"/>
      <c r="K206" s="321"/>
    </row>
    <row r="207" spans="2:11" s="1" customFormat="1" ht="15" customHeight="1">
      <c r="B207" s="298"/>
      <c r="C207" s="275"/>
      <c r="D207" s="275"/>
      <c r="E207" s="275"/>
      <c r="F207" s="296" t="s">
        <v>46</v>
      </c>
      <c r="G207" s="275"/>
      <c r="H207" s="405" t="s">
        <v>2766</v>
      </c>
      <c r="I207" s="405"/>
      <c r="J207" s="405"/>
      <c r="K207" s="321"/>
    </row>
    <row r="208" spans="2:11" s="1" customFormat="1" ht="15" customHeight="1">
      <c r="B208" s="298"/>
      <c r="C208" s="275"/>
      <c r="D208" s="275"/>
      <c r="E208" s="275"/>
      <c r="F208" s="296"/>
      <c r="G208" s="275"/>
      <c r="H208" s="275"/>
      <c r="I208" s="275"/>
      <c r="J208" s="275"/>
      <c r="K208" s="321"/>
    </row>
    <row r="209" spans="2:11" s="1" customFormat="1" ht="15" customHeight="1">
      <c r="B209" s="298"/>
      <c r="C209" s="275" t="s">
        <v>2705</v>
      </c>
      <c r="D209" s="275"/>
      <c r="E209" s="275"/>
      <c r="F209" s="296" t="s">
        <v>78</v>
      </c>
      <c r="G209" s="275"/>
      <c r="H209" s="405" t="s">
        <v>2767</v>
      </c>
      <c r="I209" s="405"/>
      <c r="J209" s="405"/>
      <c r="K209" s="321"/>
    </row>
    <row r="210" spans="2:11" s="1" customFormat="1" ht="15" customHeight="1">
      <c r="B210" s="298"/>
      <c r="C210" s="275"/>
      <c r="D210" s="275"/>
      <c r="E210" s="275"/>
      <c r="F210" s="296" t="s">
        <v>2603</v>
      </c>
      <c r="G210" s="275"/>
      <c r="H210" s="405" t="s">
        <v>2604</v>
      </c>
      <c r="I210" s="405"/>
      <c r="J210" s="405"/>
      <c r="K210" s="321"/>
    </row>
    <row r="211" spans="2:11" s="1" customFormat="1" ht="15" customHeight="1">
      <c r="B211" s="298"/>
      <c r="C211" s="275"/>
      <c r="D211" s="275"/>
      <c r="E211" s="275"/>
      <c r="F211" s="296" t="s">
        <v>2601</v>
      </c>
      <c r="G211" s="275"/>
      <c r="H211" s="405" t="s">
        <v>2768</v>
      </c>
      <c r="I211" s="405"/>
      <c r="J211" s="405"/>
      <c r="K211" s="321"/>
    </row>
    <row r="212" spans="2:11" s="1" customFormat="1" ht="15" customHeight="1">
      <c r="B212" s="345"/>
      <c r="C212" s="275"/>
      <c r="D212" s="275"/>
      <c r="E212" s="275"/>
      <c r="F212" s="296" t="s">
        <v>2605</v>
      </c>
      <c r="G212" s="334"/>
      <c r="H212" s="404" t="s">
        <v>2606</v>
      </c>
      <c r="I212" s="404"/>
      <c r="J212" s="404"/>
      <c r="K212" s="346"/>
    </row>
    <row r="213" spans="2:11" s="1" customFormat="1" ht="15" customHeight="1">
      <c r="B213" s="345"/>
      <c r="C213" s="275"/>
      <c r="D213" s="275"/>
      <c r="E213" s="275"/>
      <c r="F213" s="296" t="s">
        <v>788</v>
      </c>
      <c r="G213" s="334"/>
      <c r="H213" s="404" t="s">
        <v>2769</v>
      </c>
      <c r="I213" s="404"/>
      <c r="J213" s="404"/>
      <c r="K213" s="346"/>
    </row>
    <row r="214" spans="2:11" s="1" customFormat="1" ht="15" customHeight="1">
      <c r="B214" s="345"/>
      <c r="C214" s="275"/>
      <c r="D214" s="275"/>
      <c r="E214" s="275"/>
      <c r="F214" s="296"/>
      <c r="G214" s="334"/>
      <c r="H214" s="325"/>
      <c r="I214" s="325"/>
      <c r="J214" s="325"/>
      <c r="K214" s="346"/>
    </row>
    <row r="215" spans="2:11" s="1" customFormat="1" ht="15" customHeight="1">
      <c r="B215" s="345"/>
      <c r="C215" s="275" t="s">
        <v>2729</v>
      </c>
      <c r="D215" s="275"/>
      <c r="E215" s="275"/>
      <c r="F215" s="296">
        <v>1</v>
      </c>
      <c r="G215" s="334"/>
      <c r="H215" s="404" t="s">
        <v>2770</v>
      </c>
      <c r="I215" s="404"/>
      <c r="J215" s="404"/>
      <c r="K215" s="346"/>
    </row>
    <row r="216" spans="2:11" s="1" customFormat="1" ht="15" customHeight="1">
      <c r="B216" s="345"/>
      <c r="C216" s="275"/>
      <c r="D216" s="275"/>
      <c r="E216" s="275"/>
      <c r="F216" s="296">
        <v>2</v>
      </c>
      <c r="G216" s="334"/>
      <c r="H216" s="404" t="s">
        <v>2771</v>
      </c>
      <c r="I216" s="404"/>
      <c r="J216" s="404"/>
      <c r="K216" s="346"/>
    </row>
    <row r="217" spans="2:11" s="1" customFormat="1" ht="15" customHeight="1">
      <c r="B217" s="345"/>
      <c r="C217" s="275"/>
      <c r="D217" s="275"/>
      <c r="E217" s="275"/>
      <c r="F217" s="296">
        <v>3</v>
      </c>
      <c r="G217" s="334"/>
      <c r="H217" s="404" t="s">
        <v>2772</v>
      </c>
      <c r="I217" s="404"/>
      <c r="J217" s="404"/>
      <c r="K217" s="346"/>
    </row>
    <row r="218" spans="2:11" s="1" customFormat="1" ht="15" customHeight="1">
      <c r="B218" s="345"/>
      <c r="C218" s="275"/>
      <c r="D218" s="275"/>
      <c r="E218" s="275"/>
      <c r="F218" s="296">
        <v>4</v>
      </c>
      <c r="G218" s="334"/>
      <c r="H218" s="404" t="s">
        <v>2773</v>
      </c>
      <c r="I218" s="404"/>
      <c r="J218" s="404"/>
      <c r="K218" s="346"/>
    </row>
    <row r="219" spans="2:11" s="1" customFormat="1" ht="12.75" customHeight="1">
      <c r="B219" s="347"/>
      <c r="C219" s="348"/>
      <c r="D219" s="348"/>
      <c r="E219" s="348"/>
      <c r="F219" s="348"/>
      <c r="G219" s="348"/>
      <c r="H219" s="348"/>
      <c r="I219" s="348"/>
      <c r="J219" s="348"/>
      <c r="K219" s="349"/>
    </row>
  </sheetData>
  <sheetProtection formatCells="0" formatColumns="0" formatRows="0" insertColumns="0" insertRows="0" insertHyperlinks="0" deleteColumns="0" deleteRows="0" sort="0" autoFilter="0" pivotTables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0:J210"/>
    <mergeCell ref="H217:J217"/>
    <mergeCell ref="H218:J218"/>
    <mergeCell ref="H216:J216"/>
    <mergeCell ref="H213:J213"/>
    <mergeCell ref="H212:J212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575"/>
  <sheetViews>
    <sheetView showGridLines="0" workbookViewId="0"/>
  </sheetViews>
  <sheetFormatPr defaultRowHeight="10"/>
  <cols>
    <col min="1" max="1" width="8.33203125" style="1" customWidth="1"/>
    <col min="2" max="2" width="1.1093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365"/>
      <c r="M2" s="365"/>
      <c r="N2" s="365"/>
      <c r="O2" s="365"/>
      <c r="P2" s="365"/>
      <c r="Q2" s="365"/>
      <c r="R2" s="365"/>
      <c r="S2" s="365"/>
      <c r="T2" s="365"/>
      <c r="U2" s="365"/>
      <c r="V2" s="365"/>
      <c r="AT2" s="20" t="s">
        <v>86</v>
      </c>
    </row>
    <row r="3" spans="1:46" s="1" customFormat="1" ht="7" customHeight="1">
      <c r="B3" s="111"/>
      <c r="C3" s="112"/>
      <c r="D3" s="112"/>
      <c r="E3" s="112"/>
      <c r="F3" s="112"/>
      <c r="G3" s="112"/>
      <c r="H3" s="112"/>
      <c r="I3" s="112"/>
      <c r="J3" s="112"/>
      <c r="K3" s="112"/>
      <c r="L3" s="23"/>
      <c r="AT3" s="20" t="s">
        <v>81</v>
      </c>
    </row>
    <row r="4" spans="1:46" s="1" customFormat="1" ht="25" customHeight="1">
      <c r="B4" s="23"/>
      <c r="D4" s="113" t="s">
        <v>120</v>
      </c>
      <c r="L4" s="23"/>
      <c r="M4" s="114" t="s">
        <v>10</v>
      </c>
      <c r="AT4" s="20" t="s">
        <v>4</v>
      </c>
    </row>
    <row r="5" spans="1:46" s="1" customFormat="1" ht="7" customHeight="1">
      <c r="B5" s="23"/>
      <c r="L5" s="23"/>
    </row>
    <row r="6" spans="1:46" s="1" customFormat="1" ht="12" customHeight="1">
      <c r="B6" s="23"/>
      <c r="D6" s="115" t="s">
        <v>16</v>
      </c>
      <c r="L6" s="23"/>
    </row>
    <row r="7" spans="1:46" s="1" customFormat="1" ht="16.5" customHeight="1">
      <c r="B7" s="23"/>
      <c r="E7" s="397" t="str">
        <f>'Rekapitulace stavby'!K6</f>
        <v>Oprava mostních objektů na trati Krnov - Opava</v>
      </c>
      <c r="F7" s="398"/>
      <c r="G7" s="398"/>
      <c r="H7" s="398"/>
      <c r="L7" s="23"/>
    </row>
    <row r="8" spans="1:46" s="1" customFormat="1" ht="12" customHeight="1">
      <c r="B8" s="23"/>
      <c r="D8" s="115" t="s">
        <v>121</v>
      </c>
      <c r="L8" s="23"/>
    </row>
    <row r="9" spans="1:46" s="2" customFormat="1" ht="16.5" customHeight="1">
      <c r="A9" s="37"/>
      <c r="B9" s="42"/>
      <c r="C9" s="37"/>
      <c r="D9" s="37"/>
      <c r="E9" s="397" t="s">
        <v>122</v>
      </c>
      <c r="F9" s="399"/>
      <c r="G9" s="399"/>
      <c r="H9" s="399"/>
      <c r="I9" s="37"/>
      <c r="J9" s="37"/>
      <c r="K9" s="37"/>
      <c r="L9" s="116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pans="1:46" s="2" customFormat="1" ht="12" customHeight="1">
      <c r="A10" s="37"/>
      <c r="B10" s="42"/>
      <c r="C10" s="37"/>
      <c r="D10" s="115" t="s">
        <v>123</v>
      </c>
      <c r="E10" s="37"/>
      <c r="F10" s="37"/>
      <c r="G10" s="37"/>
      <c r="H10" s="37"/>
      <c r="I10" s="37"/>
      <c r="J10" s="37"/>
      <c r="K10" s="37"/>
      <c r="L10" s="116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46" s="2" customFormat="1" ht="16.5" customHeight="1">
      <c r="A11" s="37"/>
      <c r="B11" s="42"/>
      <c r="C11" s="37"/>
      <c r="D11" s="37"/>
      <c r="E11" s="400" t="s">
        <v>124</v>
      </c>
      <c r="F11" s="399"/>
      <c r="G11" s="399"/>
      <c r="H11" s="399"/>
      <c r="I11" s="37"/>
      <c r="J11" s="37"/>
      <c r="K11" s="37"/>
      <c r="L11" s="116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pans="1:46" s="2" customFormat="1">
      <c r="A12" s="37"/>
      <c r="B12" s="42"/>
      <c r="C12" s="37"/>
      <c r="D12" s="37"/>
      <c r="E12" s="37"/>
      <c r="F12" s="37"/>
      <c r="G12" s="37"/>
      <c r="H12" s="37"/>
      <c r="I12" s="37"/>
      <c r="J12" s="37"/>
      <c r="K12" s="37"/>
      <c r="L12" s="116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pans="1:46" s="2" customFormat="1" ht="12" customHeight="1">
      <c r="A13" s="37"/>
      <c r="B13" s="42"/>
      <c r="C13" s="37"/>
      <c r="D13" s="115" t="s">
        <v>18</v>
      </c>
      <c r="E13" s="37"/>
      <c r="F13" s="106" t="s">
        <v>19</v>
      </c>
      <c r="G13" s="37"/>
      <c r="H13" s="37"/>
      <c r="I13" s="115" t="s">
        <v>20</v>
      </c>
      <c r="J13" s="106" t="s">
        <v>19</v>
      </c>
      <c r="K13" s="37"/>
      <c r="L13" s="116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pans="1:46" s="2" customFormat="1" ht="12" customHeight="1">
      <c r="A14" s="37"/>
      <c r="B14" s="42"/>
      <c r="C14" s="37"/>
      <c r="D14" s="115" t="s">
        <v>21</v>
      </c>
      <c r="E14" s="37"/>
      <c r="F14" s="106" t="s">
        <v>22</v>
      </c>
      <c r="G14" s="37"/>
      <c r="H14" s="37"/>
      <c r="I14" s="115" t="s">
        <v>23</v>
      </c>
      <c r="J14" s="117">
        <f>'Rekapitulace stavby'!AN8</f>
        <v>0</v>
      </c>
      <c r="K14" s="37"/>
      <c r="L14" s="116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pans="1:46" s="2" customFormat="1" ht="10.9" customHeight="1">
      <c r="A15" s="37"/>
      <c r="B15" s="42"/>
      <c r="C15" s="37"/>
      <c r="D15" s="37"/>
      <c r="E15" s="37"/>
      <c r="F15" s="37"/>
      <c r="G15" s="37"/>
      <c r="H15" s="37"/>
      <c r="I15" s="37"/>
      <c r="J15" s="37"/>
      <c r="K15" s="37"/>
      <c r="L15" s="116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pans="1:46" s="2" customFormat="1" ht="12" customHeight="1">
      <c r="A16" s="37"/>
      <c r="B16" s="42"/>
      <c r="C16" s="37"/>
      <c r="D16" s="115" t="s">
        <v>24</v>
      </c>
      <c r="E16" s="37"/>
      <c r="F16" s="37"/>
      <c r="G16" s="37"/>
      <c r="H16" s="37"/>
      <c r="I16" s="115" t="s">
        <v>25</v>
      </c>
      <c r="J16" s="106" t="s">
        <v>26</v>
      </c>
      <c r="K16" s="37"/>
      <c r="L16" s="116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pans="1:31" s="2" customFormat="1" ht="18" customHeight="1">
      <c r="A17" s="37"/>
      <c r="B17" s="42"/>
      <c r="C17" s="37"/>
      <c r="D17" s="37"/>
      <c r="E17" s="106" t="s">
        <v>125</v>
      </c>
      <c r="F17" s="37"/>
      <c r="G17" s="37"/>
      <c r="H17" s="37"/>
      <c r="I17" s="115" t="s">
        <v>28</v>
      </c>
      <c r="J17" s="106" t="s">
        <v>19</v>
      </c>
      <c r="K17" s="37"/>
      <c r="L17" s="116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pans="1:31" s="2" customFormat="1" ht="7" customHeight="1">
      <c r="A18" s="37"/>
      <c r="B18" s="42"/>
      <c r="C18" s="37"/>
      <c r="D18" s="37"/>
      <c r="E18" s="37"/>
      <c r="F18" s="37"/>
      <c r="G18" s="37"/>
      <c r="H18" s="37"/>
      <c r="I18" s="37"/>
      <c r="J18" s="37"/>
      <c r="K18" s="37"/>
      <c r="L18" s="116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pans="1:31" s="2" customFormat="1" ht="12" customHeight="1">
      <c r="A19" s="37"/>
      <c r="B19" s="42"/>
      <c r="C19" s="37"/>
      <c r="D19" s="115" t="s">
        <v>30</v>
      </c>
      <c r="E19" s="37"/>
      <c r="F19" s="37"/>
      <c r="G19" s="37"/>
      <c r="H19" s="37"/>
      <c r="I19" s="115" t="s">
        <v>25</v>
      </c>
      <c r="J19" s="33" t="str">
        <f>'Rekapitulace stavby'!AN13</f>
        <v>Vyplň údaj</v>
      </c>
      <c r="K19" s="37"/>
      <c r="L19" s="116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pans="1:31" s="2" customFormat="1" ht="18" customHeight="1">
      <c r="A20" s="37"/>
      <c r="B20" s="42"/>
      <c r="C20" s="37"/>
      <c r="D20" s="37"/>
      <c r="E20" s="401" t="str">
        <f>'Rekapitulace stavby'!E14</f>
        <v>Vyplň údaj</v>
      </c>
      <c r="F20" s="402"/>
      <c r="G20" s="402"/>
      <c r="H20" s="402"/>
      <c r="I20" s="115" t="s">
        <v>28</v>
      </c>
      <c r="J20" s="33" t="str">
        <f>'Rekapitulace stavby'!AN14</f>
        <v>Vyplň údaj</v>
      </c>
      <c r="K20" s="37"/>
      <c r="L20" s="116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pans="1:31" s="2" customFormat="1" ht="7" customHeight="1">
      <c r="A21" s="37"/>
      <c r="B21" s="42"/>
      <c r="C21" s="37"/>
      <c r="D21" s="37"/>
      <c r="E21" s="37"/>
      <c r="F21" s="37"/>
      <c r="G21" s="37"/>
      <c r="H21" s="37"/>
      <c r="I21" s="37"/>
      <c r="J21" s="37"/>
      <c r="K21" s="37"/>
      <c r="L21" s="116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pans="1:31" s="2" customFormat="1" ht="12" customHeight="1">
      <c r="A22" s="37"/>
      <c r="B22" s="42"/>
      <c r="C22" s="37"/>
      <c r="D22" s="115" t="s">
        <v>32</v>
      </c>
      <c r="E22" s="37"/>
      <c r="F22" s="37"/>
      <c r="G22" s="37"/>
      <c r="H22" s="37"/>
      <c r="I22" s="115" t="s">
        <v>25</v>
      </c>
      <c r="J22" s="106" t="str">
        <f>IF('Rekapitulace stavby'!AN16="","",'Rekapitulace stavby'!AN16)</f>
        <v/>
      </c>
      <c r="K22" s="37"/>
      <c r="L22" s="116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pans="1:31" s="2" customFormat="1" ht="18" customHeight="1">
      <c r="A23" s="37"/>
      <c r="B23" s="42"/>
      <c r="C23" s="37"/>
      <c r="D23" s="37"/>
      <c r="E23" s="106" t="str">
        <f>IF('Rekapitulace stavby'!E17="","",'Rekapitulace stavby'!E17)</f>
        <v xml:space="preserve"> </v>
      </c>
      <c r="F23" s="37"/>
      <c r="G23" s="37"/>
      <c r="H23" s="37"/>
      <c r="I23" s="115" t="s">
        <v>28</v>
      </c>
      <c r="J23" s="106" t="str">
        <f>IF('Rekapitulace stavby'!AN17="","",'Rekapitulace stavby'!AN17)</f>
        <v/>
      </c>
      <c r="K23" s="37"/>
      <c r="L23" s="116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pans="1:31" s="2" customFormat="1" ht="7" customHeight="1">
      <c r="A24" s="37"/>
      <c r="B24" s="42"/>
      <c r="C24" s="37"/>
      <c r="D24" s="37"/>
      <c r="E24" s="37"/>
      <c r="F24" s="37"/>
      <c r="G24" s="37"/>
      <c r="H24" s="37"/>
      <c r="I24" s="37"/>
      <c r="J24" s="37"/>
      <c r="K24" s="37"/>
      <c r="L24" s="116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pans="1:31" s="2" customFormat="1" ht="12" customHeight="1">
      <c r="A25" s="37"/>
      <c r="B25" s="42"/>
      <c r="C25" s="37"/>
      <c r="D25" s="115" t="s">
        <v>35</v>
      </c>
      <c r="E25" s="37"/>
      <c r="F25" s="37"/>
      <c r="G25" s="37"/>
      <c r="H25" s="37"/>
      <c r="I25" s="115" t="s">
        <v>25</v>
      </c>
      <c r="J25" s="106" t="str">
        <f>IF('Rekapitulace stavby'!AN19="","",'Rekapitulace stavby'!AN19)</f>
        <v/>
      </c>
      <c r="K25" s="37"/>
      <c r="L25" s="116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pans="1:31" s="2" customFormat="1" ht="18" customHeight="1">
      <c r="A26" s="37"/>
      <c r="B26" s="42"/>
      <c r="C26" s="37"/>
      <c r="D26" s="37"/>
      <c r="E26" s="106" t="str">
        <f>IF('Rekapitulace stavby'!E20="","",'Rekapitulace stavby'!E20)</f>
        <v xml:space="preserve"> </v>
      </c>
      <c r="F26" s="37"/>
      <c r="G26" s="37"/>
      <c r="H26" s="37"/>
      <c r="I26" s="115" t="s">
        <v>28</v>
      </c>
      <c r="J26" s="106" t="str">
        <f>IF('Rekapitulace stavby'!AN20="","",'Rekapitulace stavby'!AN20)</f>
        <v/>
      </c>
      <c r="K26" s="37"/>
      <c r="L26" s="116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pans="1:31" s="2" customFormat="1" ht="7" customHeight="1">
      <c r="A27" s="37"/>
      <c r="B27" s="42"/>
      <c r="C27" s="37"/>
      <c r="D27" s="37"/>
      <c r="E27" s="37"/>
      <c r="F27" s="37"/>
      <c r="G27" s="37"/>
      <c r="H27" s="37"/>
      <c r="I27" s="37"/>
      <c r="J27" s="37"/>
      <c r="K27" s="37"/>
      <c r="L27" s="116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pans="1:31" s="2" customFormat="1" ht="12" customHeight="1">
      <c r="A28" s="37"/>
      <c r="B28" s="42"/>
      <c r="C28" s="37"/>
      <c r="D28" s="115" t="s">
        <v>36</v>
      </c>
      <c r="E28" s="37"/>
      <c r="F28" s="37"/>
      <c r="G28" s="37"/>
      <c r="H28" s="37"/>
      <c r="I28" s="37"/>
      <c r="J28" s="37"/>
      <c r="K28" s="37"/>
      <c r="L28" s="116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pans="1:31" s="8" customFormat="1" ht="16.5" customHeight="1">
      <c r="A29" s="118"/>
      <c r="B29" s="119"/>
      <c r="C29" s="118"/>
      <c r="D29" s="118"/>
      <c r="E29" s="403" t="s">
        <v>19</v>
      </c>
      <c r="F29" s="403"/>
      <c r="G29" s="403"/>
      <c r="H29" s="403"/>
      <c r="I29" s="118"/>
      <c r="J29" s="118"/>
      <c r="K29" s="118"/>
      <c r="L29" s="120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7" customHeight="1">
      <c r="A30" s="37"/>
      <c r="B30" s="42"/>
      <c r="C30" s="37"/>
      <c r="D30" s="37"/>
      <c r="E30" s="37"/>
      <c r="F30" s="37"/>
      <c r="G30" s="37"/>
      <c r="H30" s="37"/>
      <c r="I30" s="37"/>
      <c r="J30" s="37"/>
      <c r="K30" s="37"/>
      <c r="L30" s="116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31" s="2" customFormat="1" ht="7" customHeight="1">
      <c r="A31" s="37"/>
      <c r="B31" s="42"/>
      <c r="C31" s="37"/>
      <c r="D31" s="121"/>
      <c r="E31" s="121"/>
      <c r="F31" s="121"/>
      <c r="G31" s="121"/>
      <c r="H31" s="121"/>
      <c r="I31" s="121"/>
      <c r="J31" s="121"/>
      <c r="K31" s="121"/>
      <c r="L31" s="116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pans="1:31" s="2" customFormat="1" ht="25.4" customHeight="1">
      <c r="A32" s="37"/>
      <c r="B32" s="42"/>
      <c r="C32" s="37"/>
      <c r="D32" s="122" t="s">
        <v>38</v>
      </c>
      <c r="E32" s="37"/>
      <c r="F32" s="37"/>
      <c r="G32" s="37"/>
      <c r="H32" s="37"/>
      <c r="I32" s="37"/>
      <c r="J32" s="123">
        <f>ROUND(J98, 2)</f>
        <v>0</v>
      </c>
      <c r="K32" s="37"/>
      <c r="L32" s="116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pans="1:31" s="2" customFormat="1" ht="7" customHeight="1">
      <c r="A33" s="37"/>
      <c r="B33" s="42"/>
      <c r="C33" s="37"/>
      <c r="D33" s="121"/>
      <c r="E33" s="121"/>
      <c r="F33" s="121"/>
      <c r="G33" s="121"/>
      <c r="H33" s="121"/>
      <c r="I33" s="121"/>
      <c r="J33" s="121"/>
      <c r="K33" s="121"/>
      <c r="L33" s="116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pans="1:31" s="2" customFormat="1" ht="14.5" customHeight="1">
      <c r="A34" s="37"/>
      <c r="B34" s="42"/>
      <c r="C34" s="37"/>
      <c r="D34" s="37"/>
      <c r="E34" s="37"/>
      <c r="F34" s="124" t="s">
        <v>40</v>
      </c>
      <c r="G34" s="37"/>
      <c r="H34" s="37"/>
      <c r="I34" s="124" t="s">
        <v>39</v>
      </c>
      <c r="J34" s="124" t="s">
        <v>41</v>
      </c>
      <c r="K34" s="37"/>
      <c r="L34" s="116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1:31" s="2" customFormat="1" ht="14.5" customHeight="1">
      <c r="A35" s="37"/>
      <c r="B35" s="42"/>
      <c r="C35" s="37"/>
      <c r="D35" s="125" t="s">
        <v>42</v>
      </c>
      <c r="E35" s="115" t="s">
        <v>43</v>
      </c>
      <c r="F35" s="126">
        <f>ROUND((SUM(BE98:BE574)),  2)</f>
        <v>0</v>
      </c>
      <c r="G35" s="37"/>
      <c r="H35" s="37"/>
      <c r="I35" s="127">
        <v>0.21</v>
      </c>
      <c r="J35" s="126">
        <f>ROUND(((SUM(BE98:BE574))*I35),  2)</f>
        <v>0</v>
      </c>
      <c r="K35" s="37"/>
      <c r="L35" s="116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1:31" s="2" customFormat="1" ht="14.5" customHeight="1">
      <c r="A36" s="37"/>
      <c r="B36" s="42"/>
      <c r="C36" s="37"/>
      <c r="D36" s="37"/>
      <c r="E36" s="115" t="s">
        <v>44</v>
      </c>
      <c r="F36" s="126">
        <f>ROUND((SUM(BF98:BF574)),  2)</f>
        <v>0</v>
      </c>
      <c r="G36" s="37"/>
      <c r="H36" s="37"/>
      <c r="I36" s="127">
        <v>0.12</v>
      </c>
      <c r="J36" s="126">
        <f>ROUND(((SUM(BF98:BF574))*I36),  2)</f>
        <v>0</v>
      </c>
      <c r="K36" s="37"/>
      <c r="L36" s="116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pans="1:31" s="2" customFormat="1" ht="14.5" hidden="1" customHeight="1">
      <c r="A37" s="37"/>
      <c r="B37" s="42"/>
      <c r="C37" s="37"/>
      <c r="D37" s="37"/>
      <c r="E37" s="115" t="s">
        <v>45</v>
      </c>
      <c r="F37" s="126">
        <f>ROUND((SUM(BG98:BG574)),  2)</f>
        <v>0</v>
      </c>
      <c r="G37" s="37"/>
      <c r="H37" s="37"/>
      <c r="I37" s="127">
        <v>0.21</v>
      </c>
      <c r="J37" s="126">
        <f>0</f>
        <v>0</v>
      </c>
      <c r="K37" s="37"/>
      <c r="L37" s="116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1:31" s="2" customFormat="1" ht="14.5" hidden="1" customHeight="1">
      <c r="A38" s="37"/>
      <c r="B38" s="42"/>
      <c r="C38" s="37"/>
      <c r="D38" s="37"/>
      <c r="E38" s="115" t="s">
        <v>46</v>
      </c>
      <c r="F38" s="126">
        <f>ROUND((SUM(BH98:BH574)),  2)</f>
        <v>0</v>
      </c>
      <c r="G38" s="37"/>
      <c r="H38" s="37"/>
      <c r="I38" s="127">
        <v>0.12</v>
      </c>
      <c r="J38" s="126">
        <f>0</f>
        <v>0</v>
      </c>
      <c r="K38" s="37"/>
      <c r="L38" s="116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1:31" s="2" customFormat="1" ht="14.5" hidden="1" customHeight="1">
      <c r="A39" s="37"/>
      <c r="B39" s="42"/>
      <c r="C39" s="37"/>
      <c r="D39" s="37"/>
      <c r="E39" s="115" t="s">
        <v>47</v>
      </c>
      <c r="F39" s="126">
        <f>ROUND((SUM(BI98:BI574)),  2)</f>
        <v>0</v>
      </c>
      <c r="G39" s="37"/>
      <c r="H39" s="37"/>
      <c r="I39" s="127">
        <v>0</v>
      </c>
      <c r="J39" s="126">
        <f>0</f>
        <v>0</v>
      </c>
      <c r="K39" s="37"/>
      <c r="L39" s="116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1:31" s="2" customFormat="1" ht="7" customHeight="1">
      <c r="A40" s="37"/>
      <c r="B40" s="42"/>
      <c r="C40" s="37"/>
      <c r="D40" s="37"/>
      <c r="E40" s="37"/>
      <c r="F40" s="37"/>
      <c r="G40" s="37"/>
      <c r="H40" s="37"/>
      <c r="I40" s="37"/>
      <c r="J40" s="37"/>
      <c r="K40" s="37"/>
      <c r="L40" s="116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pans="1:31" s="2" customFormat="1" ht="25.4" customHeight="1">
      <c r="A41" s="37"/>
      <c r="B41" s="42"/>
      <c r="C41" s="128"/>
      <c r="D41" s="129" t="s">
        <v>48</v>
      </c>
      <c r="E41" s="130"/>
      <c r="F41" s="130"/>
      <c r="G41" s="131" t="s">
        <v>49</v>
      </c>
      <c r="H41" s="132" t="s">
        <v>50</v>
      </c>
      <c r="I41" s="130"/>
      <c r="J41" s="133">
        <f>SUM(J32:J39)</f>
        <v>0</v>
      </c>
      <c r="K41" s="134"/>
      <c r="L41" s="116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pans="1:31" s="2" customFormat="1" ht="14.5" customHeight="1">
      <c r="A42" s="37"/>
      <c r="B42" s="135"/>
      <c r="C42" s="136"/>
      <c r="D42" s="136"/>
      <c r="E42" s="136"/>
      <c r="F42" s="136"/>
      <c r="G42" s="136"/>
      <c r="H42" s="136"/>
      <c r="I42" s="136"/>
      <c r="J42" s="136"/>
      <c r="K42" s="136"/>
      <c r="L42" s="116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pans="1:31" s="2" customFormat="1" ht="7" customHeight="1">
      <c r="A46" s="37"/>
      <c r="B46" s="137"/>
      <c r="C46" s="138"/>
      <c r="D46" s="138"/>
      <c r="E46" s="138"/>
      <c r="F46" s="138"/>
      <c r="G46" s="138"/>
      <c r="H46" s="138"/>
      <c r="I46" s="138"/>
      <c r="J46" s="138"/>
      <c r="K46" s="138"/>
      <c r="L46" s="116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1:31" s="2" customFormat="1" ht="25" customHeight="1">
      <c r="A47" s="37"/>
      <c r="B47" s="38"/>
      <c r="C47" s="26" t="s">
        <v>126</v>
      </c>
      <c r="D47" s="39"/>
      <c r="E47" s="39"/>
      <c r="F47" s="39"/>
      <c r="G47" s="39"/>
      <c r="H47" s="39"/>
      <c r="I47" s="39"/>
      <c r="J47" s="39"/>
      <c r="K47" s="39"/>
      <c r="L47" s="116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pans="1:31" s="2" customFormat="1" ht="7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16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pans="1:47" s="2" customFormat="1" ht="12" customHeight="1">
      <c r="A49" s="37"/>
      <c r="B49" s="38"/>
      <c r="C49" s="32" t="s">
        <v>16</v>
      </c>
      <c r="D49" s="39"/>
      <c r="E49" s="39"/>
      <c r="F49" s="39"/>
      <c r="G49" s="39"/>
      <c r="H49" s="39"/>
      <c r="I49" s="39"/>
      <c r="J49" s="39"/>
      <c r="K49" s="39"/>
      <c r="L49" s="116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pans="1:47" s="2" customFormat="1" ht="16.5" customHeight="1">
      <c r="A50" s="37"/>
      <c r="B50" s="38"/>
      <c r="C50" s="39"/>
      <c r="D50" s="39"/>
      <c r="E50" s="395" t="str">
        <f>E7</f>
        <v>Oprava mostních objektů na trati Krnov - Opava</v>
      </c>
      <c r="F50" s="396"/>
      <c r="G50" s="396"/>
      <c r="H50" s="396"/>
      <c r="I50" s="39"/>
      <c r="J50" s="39"/>
      <c r="K50" s="39"/>
      <c r="L50" s="116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pans="1:47" s="1" customFormat="1" ht="12" customHeight="1">
      <c r="B51" s="24"/>
      <c r="C51" s="32" t="s">
        <v>121</v>
      </c>
      <c r="D51" s="25"/>
      <c r="E51" s="25"/>
      <c r="F51" s="25"/>
      <c r="G51" s="25"/>
      <c r="H51" s="25"/>
      <c r="I51" s="25"/>
      <c r="J51" s="25"/>
      <c r="K51" s="25"/>
      <c r="L51" s="23"/>
    </row>
    <row r="52" spans="1:47" s="2" customFormat="1" ht="16.5" customHeight="1">
      <c r="A52" s="37"/>
      <c r="B52" s="38"/>
      <c r="C52" s="39"/>
      <c r="D52" s="39"/>
      <c r="E52" s="395" t="s">
        <v>122</v>
      </c>
      <c r="F52" s="394"/>
      <c r="G52" s="394"/>
      <c r="H52" s="394"/>
      <c r="I52" s="39"/>
      <c r="J52" s="39"/>
      <c r="K52" s="39"/>
      <c r="L52" s="116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pans="1:47" s="2" customFormat="1" ht="12" customHeight="1">
      <c r="A53" s="37"/>
      <c r="B53" s="38"/>
      <c r="C53" s="32" t="s">
        <v>123</v>
      </c>
      <c r="D53" s="39"/>
      <c r="E53" s="39"/>
      <c r="F53" s="39"/>
      <c r="G53" s="39"/>
      <c r="H53" s="39"/>
      <c r="I53" s="39"/>
      <c r="J53" s="39"/>
      <c r="K53" s="39"/>
      <c r="L53" s="116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pans="1:47" s="2" customFormat="1" ht="16.5" customHeight="1">
      <c r="A54" s="37"/>
      <c r="B54" s="38"/>
      <c r="C54" s="39"/>
      <c r="D54" s="39"/>
      <c r="E54" s="391" t="str">
        <f>E11</f>
        <v>SO 01.1 - Propustek v km 100,762 - propustek</v>
      </c>
      <c r="F54" s="394"/>
      <c r="G54" s="394"/>
      <c r="H54" s="394"/>
      <c r="I54" s="39"/>
      <c r="J54" s="39"/>
      <c r="K54" s="39"/>
      <c r="L54" s="116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pans="1:47" s="2" customFormat="1" ht="7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16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pans="1:47" s="2" customFormat="1" ht="12" customHeight="1">
      <c r="A56" s="37"/>
      <c r="B56" s="38"/>
      <c r="C56" s="32" t="s">
        <v>21</v>
      </c>
      <c r="D56" s="39"/>
      <c r="E56" s="39"/>
      <c r="F56" s="30" t="str">
        <f>F14</f>
        <v>OŘ Ostrava</v>
      </c>
      <c r="G56" s="39"/>
      <c r="H56" s="39"/>
      <c r="I56" s="32" t="s">
        <v>23</v>
      </c>
      <c r="J56" s="62">
        <f>IF(J14="","",J14)</f>
        <v>0</v>
      </c>
      <c r="K56" s="39"/>
      <c r="L56" s="116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47" s="2" customFormat="1" ht="7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16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47" s="2" customFormat="1" ht="15.25" customHeight="1">
      <c r="A58" s="37"/>
      <c r="B58" s="38"/>
      <c r="C58" s="32" t="s">
        <v>24</v>
      </c>
      <c r="D58" s="39"/>
      <c r="E58" s="39"/>
      <c r="F58" s="30" t="str">
        <f>E17</f>
        <v>Správa železnic</v>
      </c>
      <c r="G58" s="39"/>
      <c r="H58" s="39"/>
      <c r="I58" s="32" t="s">
        <v>32</v>
      </c>
      <c r="J58" s="35" t="str">
        <f>E23</f>
        <v xml:space="preserve"> </v>
      </c>
      <c r="K58" s="39"/>
      <c r="L58" s="116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47" s="2" customFormat="1" ht="15.25" customHeight="1">
      <c r="A59" s="37"/>
      <c r="B59" s="38"/>
      <c r="C59" s="32" t="s">
        <v>30</v>
      </c>
      <c r="D59" s="39"/>
      <c r="E59" s="39"/>
      <c r="F59" s="30" t="str">
        <f>IF(E20="","",E20)</f>
        <v>Vyplň údaj</v>
      </c>
      <c r="G59" s="39"/>
      <c r="H59" s="39"/>
      <c r="I59" s="32" t="s">
        <v>35</v>
      </c>
      <c r="J59" s="35" t="str">
        <f>E26</f>
        <v xml:space="preserve"> </v>
      </c>
      <c r="K59" s="39"/>
      <c r="L59" s="116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pans="1:47" s="2" customFormat="1" ht="10.4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16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pans="1:47" s="2" customFormat="1" ht="29.25" customHeight="1">
      <c r="A61" s="37"/>
      <c r="B61" s="38"/>
      <c r="C61" s="139" t="s">
        <v>127</v>
      </c>
      <c r="D61" s="140"/>
      <c r="E61" s="140"/>
      <c r="F61" s="140"/>
      <c r="G61" s="140"/>
      <c r="H61" s="140"/>
      <c r="I61" s="140"/>
      <c r="J61" s="141" t="s">
        <v>128</v>
      </c>
      <c r="K61" s="140"/>
      <c r="L61" s="116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pans="1:47" s="2" customFormat="1" ht="10.4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16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pans="1:47" s="2" customFormat="1" ht="22.9" customHeight="1">
      <c r="A63" s="37"/>
      <c r="B63" s="38"/>
      <c r="C63" s="142" t="s">
        <v>70</v>
      </c>
      <c r="D63" s="39"/>
      <c r="E63" s="39"/>
      <c r="F63" s="39"/>
      <c r="G63" s="39"/>
      <c r="H63" s="39"/>
      <c r="I63" s="39"/>
      <c r="J63" s="80">
        <f>J98</f>
        <v>0</v>
      </c>
      <c r="K63" s="39"/>
      <c r="L63" s="116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20" t="s">
        <v>129</v>
      </c>
    </row>
    <row r="64" spans="1:47" s="9" customFormat="1" ht="25" customHeight="1">
      <c r="B64" s="143"/>
      <c r="C64" s="144"/>
      <c r="D64" s="145" t="s">
        <v>130</v>
      </c>
      <c r="E64" s="146"/>
      <c r="F64" s="146"/>
      <c r="G64" s="146"/>
      <c r="H64" s="146"/>
      <c r="I64" s="146"/>
      <c r="J64" s="147">
        <f>J99</f>
        <v>0</v>
      </c>
      <c r="K64" s="144"/>
      <c r="L64" s="148"/>
    </row>
    <row r="65" spans="1:31" s="10" customFormat="1" ht="19.899999999999999" customHeight="1">
      <c r="B65" s="149"/>
      <c r="C65" s="100"/>
      <c r="D65" s="150" t="s">
        <v>131</v>
      </c>
      <c r="E65" s="151"/>
      <c r="F65" s="151"/>
      <c r="G65" s="151"/>
      <c r="H65" s="151"/>
      <c r="I65" s="151"/>
      <c r="J65" s="152">
        <f>J100</f>
        <v>0</v>
      </c>
      <c r="K65" s="100"/>
      <c r="L65" s="153"/>
    </row>
    <row r="66" spans="1:31" s="10" customFormat="1" ht="19.899999999999999" customHeight="1">
      <c r="B66" s="149"/>
      <c r="C66" s="100"/>
      <c r="D66" s="150" t="s">
        <v>132</v>
      </c>
      <c r="E66" s="151"/>
      <c r="F66" s="151"/>
      <c r="G66" s="151"/>
      <c r="H66" s="151"/>
      <c r="I66" s="151"/>
      <c r="J66" s="152">
        <f>J201</f>
        <v>0</v>
      </c>
      <c r="K66" s="100"/>
      <c r="L66" s="153"/>
    </row>
    <row r="67" spans="1:31" s="10" customFormat="1" ht="19.899999999999999" customHeight="1">
      <c r="B67" s="149"/>
      <c r="C67" s="100"/>
      <c r="D67" s="150" t="s">
        <v>133</v>
      </c>
      <c r="E67" s="151"/>
      <c r="F67" s="151"/>
      <c r="G67" s="151"/>
      <c r="H67" s="151"/>
      <c r="I67" s="151"/>
      <c r="J67" s="152">
        <f>J259</f>
        <v>0</v>
      </c>
      <c r="K67" s="100"/>
      <c r="L67" s="153"/>
    </row>
    <row r="68" spans="1:31" s="10" customFormat="1" ht="19.899999999999999" customHeight="1">
      <c r="B68" s="149"/>
      <c r="C68" s="100"/>
      <c r="D68" s="150" t="s">
        <v>134</v>
      </c>
      <c r="E68" s="151"/>
      <c r="F68" s="151"/>
      <c r="G68" s="151"/>
      <c r="H68" s="151"/>
      <c r="I68" s="151"/>
      <c r="J68" s="152">
        <f>J318</f>
        <v>0</v>
      </c>
      <c r="K68" s="100"/>
      <c r="L68" s="153"/>
    </row>
    <row r="69" spans="1:31" s="10" customFormat="1" ht="19.899999999999999" customHeight="1">
      <c r="B69" s="149"/>
      <c r="C69" s="100"/>
      <c r="D69" s="150" t="s">
        <v>135</v>
      </c>
      <c r="E69" s="151"/>
      <c r="F69" s="151"/>
      <c r="G69" s="151"/>
      <c r="H69" s="151"/>
      <c r="I69" s="151"/>
      <c r="J69" s="152">
        <f>J337</f>
        <v>0</v>
      </c>
      <c r="K69" s="100"/>
      <c r="L69" s="153"/>
    </row>
    <row r="70" spans="1:31" s="10" customFormat="1" ht="19.899999999999999" customHeight="1">
      <c r="B70" s="149"/>
      <c r="C70" s="100"/>
      <c r="D70" s="150" t="s">
        <v>136</v>
      </c>
      <c r="E70" s="151"/>
      <c r="F70" s="151"/>
      <c r="G70" s="151"/>
      <c r="H70" s="151"/>
      <c r="I70" s="151"/>
      <c r="J70" s="152">
        <f>J349</f>
        <v>0</v>
      </c>
      <c r="K70" s="100"/>
      <c r="L70" s="153"/>
    </row>
    <row r="71" spans="1:31" s="10" customFormat="1" ht="19.899999999999999" customHeight="1">
      <c r="B71" s="149"/>
      <c r="C71" s="100"/>
      <c r="D71" s="150" t="s">
        <v>137</v>
      </c>
      <c r="E71" s="151"/>
      <c r="F71" s="151"/>
      <c r="G71" s="151"/>
      <c r="H71" s="151"/>
      <c r="I71" s="151"/>
      <c r="J71" s="152">
        <f>J439</f>
        <v>0</v>
      </c>
      <c r="K71" s="100"/>
      <c r="L71" s="153"/>
    </row>
    <row r="72" spans="1:31" s="10" customFormat="1" ht="19.899999999999999" customHeight="1">
      <c r="B72" s="149"/>
      <c r="C72" s="100"/>
      <c r="D72" s="150" t="s">
        <v>138</v>
      </c>
      <c r="E72" s="151"/>
      <c r="F72" s="151"/>
      <c r="G72" s="151"/>
      <c r="H72" s="151"/>
      <c r="I72" s="151"/>
      <c r="J72" s="152">
        <f>J490</f>
        <v>0</v>
      </c>
      <c r="K72" s="100"/>
      <c r="L72" s="153"/>
    </row>
    <row r="73" spans="1:31" s="9" customFormat="1" ht="25" customHeight="1">
      <c r="B73" s="143"/>
      <c r="C73" s="144"/>
      <c r="D73" s="145" t="s">
        <v>139</v>
      </c>
      <c r="E73" s="146"/>
      <c r="F73" s="146"/>
      <c r="G73" s="146"/>
      <c r="H73" s="146"/>
      <c r="I73" s="146"/>
      <c r="J73" s="147">
        <f>J494</f>
        <v>0</v>
      </c>
      <c r="K73" s="144"/>
      <c r="L73" s="148"/>
    </row>
    <row r="74" spans="1:31" s="10" customFormat="1" ht="19.899999999999999" customHeight="1">
      <c r="B74" s="149"/>
      <c r="C74" s="100"/>
      <c r="D74" s="150" t="s">
        <v>140</v>
      </c>
      <c r="E74" s="151"/>
      <c r="F74" s="151"/>
      <c r="G74" s="151"/>
      <c r="H74" s="151"/>
      <c r="I74" s="151"/>
      <c r="J74" s="152">
        <f>J495</f>
        <v>0</v>
      </c>
      <c r="K74" s="100"/>
      <c r="L74" s="153"/>
    </row>
    <row r="75" spans="1:31" s="10" customFormat="1" ht="19.899999999999999" customHeight="1">
      <c r="B75" s="149"/>
      <c r="C75" s="100"/>
      <c r="D75" s="150" t="s">
        <v>141</v>
      </c>
      <c r="E75" s="151"/>
      <c r="F75" s="151"/>
      <c r="G75" s="151"/>
      <c r="H75" s="151"/>
      <c r="I75" s="151"/>
      <c r="J75" s="152">
        <f>J516</f>
        <v>0</v>
      </c>
      <c r="K75" s="100"/>
      <c r="L75" s="153"/>
    </row>
    <row r="76" spans="1:31" s="9" customFormat="1" ht="25" customHeight="1">
      <c r="B76" s="143"/>
      <c r="C76" s="144"/>
      <c r="D76" s="145" t="s">
        <v>142</v>
      </c>
      <c r="E76" s="146"/>
      <c r="F76" s="146"/>
      <c r="G76" s="146"/>
      <c r="H76" s="146"/>
      <c r="I76" s="146"/>
      <c r="J76" s="147">
        <f>J568</f>
        <v>0</v>
      </c>
      <c r="K76" s="144"/>
      <c r="L76" s="148"/>
    </row>
    <row r="77" spans="1:31" s="2" customFormat="1" ht="21.75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16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pans="1:31" s="2" customFormat="1" ht="7" customHeight="1">
      <c r="A78" s="37"/>
      <c r="B78" s="50"/>
      <c r="C78" s="51"/>
      <c r="D78" s="51"/>
      <c r="E78" s="51"/>
      <c r="F78" s="51"/>
      <c r="G78" s="51"/>
      <c r="H78" s="51"/>
      <c r="I78" s="51"/>
      <c r="J78" s="51"/>
      <c r="K78" s="51"/>
      <c r="L78" s="116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82" spans="1:31" s="2" customFormat="1" ht="7" customHeight="1">
      <c r="A82" s="37"/>
      <c r="B82" s="52"/>
      <c r="C82" s="53"/>
      <c r="D82" s="53"/>
      <c r="E82" s="53"/>
      <c r="F82" s="53"/>
      <c r="G82" s="53"/>
      <c r="H82" s="53"/>
      <c r="I82" s="53"/>
      <c r="J82" s="53"/>
      <c r="K82" s="53"/>
      <c r="L82" s="116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pans="1:31" s="2" customFormat="1" ht="25" customHeight="1">
      <c r="A83" s="37"/>
      <c r="B83" s="38"/>
      <c r="C83" s="26" t="s">
        <v>143</v>
      </c>
      <c r="D83" s="39"/>
      <c r="E83" s="39"/>
      <c r="F83" s="39"/>
      <c r="G83" s="39"/>
      <c r="H83" s="39"/>
      <c r="I83" s="39"/>
      <c r="J83" s="39"/>
      <c r="K83" s="39"/>
      <c r="L83" s="116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pans="1:31" s="2" customFormat="1" ht="7" customHeight="1">
      <c r="A84" s="37"/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116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pans="1:31" s="2" customFormat="1" ht="12" customHeight="1">
      <c r="A85" s="37"/>
      <c r="B85" s="38"/>
      <c r="C85" s="32" t="s">
        <v>16</v>
      </c>
      <c r="D85" s="39"/>
      <c r="E85" s="39"/>
      <c r="F85" s="39"/>
      <c r="G85" s="39"/>
      <c r="H85" s="39"/>
      <c r="I85" s="39"/>
      <c r="J85" s="39"/>
      <c r="K85" s="39"/>
      <c r="L85" s="116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pans="1:31" s="2" customFormat="1" ht="16.5" customHeight="1">
      <c r="A86" s="37"/>
      <c r="B86" s="38"/>
      <c r="C86" s="39"/>
      <c r="D86" s="39"/>
      <c r="E86" s="395" t="str">
        <f>E7</f>
        <v>Oprava mostních objektů na trati Krnov - Opava</v>
      </c>
      <c r="F86" s="396"/>
      <c r="G86" s="396"/>
      <c r="H86" s="396"/>
      <c r="I86" s="39"/>
      <c r="J86" s="39"/>
      <c r="K86" s="39"/>
      <c r="L86" s="116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pans="1:31" s="1" customFormat="1" ht="12" customHeight="1">
      <c r="B87" s="24"/>
      <c r="C87" s="32" t="s">
        <v>121</v>
      </c>
      <c r="D87" s="25"/>
      <c r="E87" s="25"/>
      <c r="F87" s="25"/>
      <c r="G87" s="25"/>
      <c r="H87" s="25"/>
      <c r="I87" s="25"/>
      <c r="J87" s="25"/>
      <c r="K87" s="25"/>
      <c r="L87" s="23"/>
    </row>
    <row r="88" spans="1:31" s="2" customFormat="1" ht="16.5" customHeight="1">
      <c r="A88" s="37"/>
      <c r="B88" s="38"/>
      <c r="C88" s="39"/>
      <c r="D88" s="39"/>
      <c r="E88" s="395" t="s">
        <v>122</v>
      </c>
      <c r="F88" s="394"/>
      <c r="G88" s="394"/>
      <c r="H88" s="394"/>
      <c r="I88" s="39"/>
      <c r="J88" s="39"/>
      <c r="K88" s="39"/>
      <c r="L88" s="116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pans="1:31" s="2" customFormat="1" ht="12" customHeight="1">
      <c r="A89" s="37"/>
      <c r="B89" s="38"/>
      <c r="C89" s="32" t="s">
        <v>123</v>
      </c>
      <c r="D89" s="39"/>
      <c r="E89" s="39"/>
      <c r="F89" s="39"/>
      <c r="G89" s="39"/>
      <c r="H89" s="39"/>
      <c r="I89" s="39"/>
      <c r="J89" s="39"/>
      <c r="K89" s="39"/>
      <c r="L89" s="116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pans="1:31" s="2" customFormat="1" ht="16.5" customHeight="1">
      <c r="A90" s="37"/>
      <c r="B90" s="38"/>
      <c r="C90" s="39"/>
      <c r="D90" s="39"/>
      <c r="E90" s="391" t="str">
        <f>E11</f>
        <v>SO 01.1 - Propustek v km 100,762 - propustek</v>
      </c>
      <c r="F90" s="394"/>
      <c r="G90" s="394"/>
      <c r="H90" s="394"/>
      <c r="I90" s="39"/>
      <c r="J90" s="39"/>
      <c r="K90" s="39"/>
      <c r="L90" s="116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pans="1:31" s="2" customFormat="1" ht="7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116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pans="1:31" s="2" customFormat="1" ht="12" customHeight="1">
      <c r="A92" s="37"/>
      <c r="B92" s="38"/>
      <c r="C92" s="32" t="s">
        <v>21</v>
      </c>
      <c r="D92" s="39"/>
      <c r="E92" s="39"/>
      <c r="F92" s="30" t="str">
        <f>F14</f>
        <v>OŘ Ostrava</v>
      </c>
      <c r="G92" s="39"/>
      <c r="H92" s="39"/>
      <c r="I92" s="32" t="s">
        <v>23</v>
      </c>
      <c r="J92" s="62">
        <f>IF(J14="","",J14)</f>
        <v>0</v>
      </c>
      <c r="K92" s="39"/>
      <c r="L92" s="116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pans="1:31" s="2" customFormat="1" ht="7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116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pans="1:31" s="2" customFormat="1" ht="15.25" customHeight="1">
      <c r="A94" s="37"/>
      <c r="B94" s="38"/>
      <c r="C94" s="32" t="s">
        <v>24</v>
      </c>
      <c r="D94" s="39"/>
      <c r="E94" s="39"/>
      <c r="F94" s="30" t="str">
        <f>E17</f>
        <v>Správa železnic</v>
      </c>
      <c r="G94" s="39"/>
      <c r="H94" s="39"/>
      <c r="I94" s="32" t="s">
        <v>32</v>
      </c>
      <c r="J94" s="35" t="str">
        <f>E23</f>
        <v xml:space="preserve"> </v>
      </c>
      <c r="K94" s="39"/>
      <c r="L94" s="116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pans="1:31" s="2" customFormat="1" ht="15.25" customHeight="1">
      <c r="A95" s="37"/>
      <c r="B95" s="38"/>
      <c r="C95" s="32" t="s">
        <v>30</v>
      </c>
      <c r="D95" s="39"/>
      <c r="E95" s="39"/>
      <c r="F95" s="30" t="str">
        <f>IF(E20="","",E20)</f>
        <v>Vyplň údaj</v>
      </c>
      <c r="G95" s="39"/>
      <c r="H95" s="39"/>
      <c r="I95" s="32" t="s">
        <v>35</v>
      </c>
      <c r="J95" s="35" t="str">
        <f>E26</f>
        <v xml:space="preserve"> </v>
      </c>
      <c r="K95" s="39"/>
      <c r="L95" s="116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pans="1:31" s="2" customFormat="1" ht="10.4" customHeight="1">
      <c r="A96" s="37"/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116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pans="1:65" s="11" customFormat="1" ht="29.25" customHeight="1">
      <c r="A97" s="154"/>
      <c r="B97" s="155"/>
      <c r="C97" s="156" t="s">
        <v>144</v>
      </c>
      <c r="D97" s="157" t="s">
        <v>57</v>
      </c>
      <c r="E97" s="157" t="s">
        <v>53</v>
      </c>
      <c r="F97" s="157" t="s">
        <v>54</v>
      </c>
      <c r="G97" s="157" t="s">
        <v>145</v>
      </c>
      <c r="H97" s="157" t="s">
        <v>146</v>
      </c>
      <c r="I97" s="157" t="s">
        <v>147</v>
      </c>
      <c r="J97" s="157" t="s">
        <v>128</v>
      </c>
      <c r="K97" s="158" t="s">
        <v>148</v>
      </c>
      <c r="L97" s="159"/>
      <c r="M97" s="71" t="s">
        <v>19</v>
      </c>
      <c r="N97" s="72" t="s">
        <v>42</v>
      </c>
      <c r="O97" s="72" t="s">
        <v>149</v>
      </c>
      <c r="P97" s="72" t="s">
        <v>150</v>
      </c>
      <c r="Q97" s="72" t="s">
        <v>151</v>
      </c>
      <c r="R97" s="72" t="s">
        <v>152</v>
      </c>
      <c r="S97" s="72" t="s">
        <v>153</v>
      </c>
      <c r="T97" s="73" t="s">
        <v>154</v>
      </c>
      <c r="U97" s="154"/>
      <c r="V97" s="154"/>
      <c r="W97" s="154"/>
      <c r="X97" s="154"/>
      <c r="Y97" s="154"/>
      <c r="Z97" s="154"/>
      <c r="AA97" s="154"/>
      <c r="AB97" s="154"/>
      <c r="AC97" s="154"/>
      <c r="AD97" s="154"/>
      <c r="AE97" s="154"/>
    </row>
    <row r="98" spans="1:65" s="2" customFormat="1" ht="22.9" customHeight="1">
      <c r="A98" s="37"/>
      <c r="B98" s="38"/>
      <c r="C98" s="78" t="s">
        <v>155</v>
      </c>
      <c r="D98" s="39"/>
      <c r="E98" s="39"/>
      <c r="F98" s="39"/>
      <c r="G98" s="39"/>
      <c r="H98" s="39"/>
      <c r="I98" s="39"/>
      <c r="J98" s="160">
        <f>BK98</f>
        <v>0</v>
      </c>
      <c r="K98" s="39"/>
      <c r="L98" s="42"/>
      <c r="M98" s="74"/>
      <c r="N98" s="161"/>
      <c r="O98" s="75"/>
      <c r="P98" s="162">
        <f>P99+P494+P568</f>
        <v>0</v>
      </c>
      <c r="Q98" s="75"/>
      <c r="R98" s="162">
        <f>R99+R494+R568</f>
        <v>858.75526566000008</v>
      </c>
      <c r="S98" s="75"/>
      <c r="T98" s="163">
        <f>T99+T494+T568</f>
        <v>196.27750999999998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20" t="s">
        <v>71</v>
      </c>
      <c r="AU98" s="20" t="s">
        <v>129</v>
      </c>
      <c r="BK98" s="164">
        <f>BK99+BK494+BK568</f>
        <v>0</v>
      </c>
    </row>
    <row r="99" spans="1:65" s="12" customFormat="1" ht="25.9" customHeight="1">
      <c r="B99" s="165"/>
      <c r="C99" s="166"/>
      <c r="D99" s="167" t="s">
        <v>71</v>
      </c>
      <c r="E99" s="168" t="s">
        <v>156</v>
      </c>
      <c r="F99" s="168" t="s">
        <v>157</v>
      </c>
      <c r="G99" s="166"/>
      <c r="H99" s="166"/>
      <c r="I99" s="169"/>
      <c r="J99" s="170">
        <f>BK99</f>
        <v>0</v>
      </c>
      <c r="K99" s="166"/>
      <c r="L99" s="171"/>
      <c r="M99" s="172"/>
      <c r="N99" s="173"/>
      <c r="O99" s="173"/>
      <c r="P99" s="174">
        <f>P100+P201+P259+P318+P337+P349+P439+P490</f>
        <v>0</v>
      </c>
      <c r="Q99" s="173"/>
      <c r="R99" s="174">
        <f>R100+R201+R259+R318+R337+R349+R439+R490</f>
        <v>858.28168166000012</v>
      </c>
      <c r="S99" s="173"/>
      <c r="T99" s="175">
        <f>T100+T201+T259+T318+T337+T349+T439+T490</f>
        <v>196.27750999999998</v>
      </c>
      <c r="AR99" s="176" t="s">
        <v>79</v>
      </c>
      <c r="AT99" s="177" t="s">
        <v>71</v>
      </c>
      <c r="AU99" s="177" t="s">
        <v>72</v>
      </c>
      <c r="AY99" s="176" t="s">
        <v>158</v>
      </c>
      <c r="BK99" s="178">
        <f>BK100+BK201+BK259+BK318+BK337+BK349+BK439+BK490</f>
        <v>0</v>
      </c>
    </row>
    <row r="100" spans="1:65" s="12" customFormat="1" ht="22.9" customHeight="1">
      <c r="B100" s="165"/>
      <c r="C100" s="166"/>
      <c r="D100" s="167" t="s">
        <v>71</v>
      </c>
      <c r="E100" s="179" t="s">
        <v>79</v>
      </c>
      <c r="F100" s="179" t="s">
        <v>159</v>
      </c>
      <c r="G100" s="166"/>
      <c r="H100" s="166"/>
      <c r="I100" s="169"/>
      <c r="J100" s="180">
        <f>BK100</f>
        <v>0</v>
      </c>
      <c r="K100" s="166"/>
      <c r="L100" s="171"/>
      <c r="M100" s="172"/>
      <c r="N100" s="173"/>
      <c r="O100" s="173"/>
      <c r="P100" s="174">
        <f>SUM(P101:P200)</f>
        <v>0</v>
      </c>
      <c r="Q100" s="173"/>
      <c r="R100" s="174">
        <f>SUM(R101:R200)</f>
        <v>328.96295000000003</v>
      </c>
      <c r="S100" s="173"/>
      <c r="T100" s="175">
        <f>SUM(T101:T200)</f>
        <v>38.024999999999999</v>
      </c>
      <c r="AR100" s="176" t="s">
        <v>79</v>
      </c>
      <c r="AT100" s="177" t="s">
        <v>71</v>
      </c>
      <c r="AU100" s="177" t="s">
        <v>79</v>
      </c>
      <c r="AY100" s="176" t="s">
        <v>158</v>
      </c>
      <c r="BK100" s="178">
        <f>SUM(BK101:BK200)</f>
        <v>0</v>
      </c>
    </row>
    <row r="101" spans="1:65" s="2" customFormat="1" ht="21.75" customHeight="1">
      <c r="A101" s="37"/>
      <c r="B101" s="38"/>
      <c r="C101" s="181" t="s">
        <v>79</v>
      </c>
      <c r="D101" s="181" t="s">
        <v>160</v>
      </c>
      <c r="E101" s="182" t="s">
        <v>161</v>
      </c>
      <c r="F101" s="183" t="s">
        <v>162</v>
      </c>
      <c r="G101" s="184" t="s">
        <v>163</v>
      </c>
      <c r="H101" s="185">
        <v>100</v>
      </c>
      <c r="I101" s="186"/>
      <c r="J101" s="187">
        <f>ROUND(I101*H101,2)</f>
        <v>0</v>
      </c>
      <c r="K101" s="183" t="s">
        <v>164</v>
      </c>
      <c r="L101" s="42"/>
      <c r="M101" s="188" t="s">
        <v>19</v>
      </c>
      <c r="N101" s="189" t="s">
        <v>43</v>
      </c>
      <c r="O101" s="67"/>
      <c r="P101" s="190">
        <f>O101*H101</f>
        <v>0</v>
      </c>
      <c r="Q101" s="190">
        <v>0</v>
      </c>
      <c r="R101" s="190">
        <f>Q101*H101</f>
        <v>0</v>
      </c>
      <c r="S101" s="190">
        <v>0</v>
      </c>
      <c r="T101" s="191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192" t="s">
        <v>165</v>
      </c>
      <c r="AT101" s="192" t="s">
        <v>160</v>
      </c>
      <c r="AU101" s="192" t="s">
        <v>81</v>
      </c>
      <c r="AY101" s="20" t="s">
        <v>158</v>
      </c>
      <c r="BE101" s="193">
        <f>IF(N101="základní",J101,0)</f>
        <v>0</v>
      </c>
      <c r="BF101" s="193">
        <f>IF(N101="snížená",J101,0)</f>
        <v>0</v>
      </c>
      <c r="BG101" s="193">
        <f>IF(N101="zákl. přenesená",J101,0)</f>
        <v>0</v>
      </c>
      <c r="BH101" s="193">
        <f>IF(N101="sníž. přenesená",J101,0)</f>
        <v>0</v>
      </c>
      <c r="BI101" s="193">
        <f>IF(N101="nulová",J101,0)</f>
        <v>0</v>
      </c>
      <c r="BJ101" s="20" t="s">
        <v>79</v>
      </c>
      <c r="BK101" s="193">
        <f>ROUND(I101*H101,2)</f>
        <v>0</v>
      </c>
      <c r="BL101" s="20" t="s">
        <v>165</v>
      </c>
      <c r="BM101" s="192" t="s">
        <v>166</v>
      </c>
    </row>
    <row r="102" spans="1:65" s="2" customFormat="1" ht="18">
      <c r="A102" s="37"/>
      <c r="B102" s="38"/>
      <c r="C102" s="39"/>
      <c r="D102" s="194" t="s">
        <v>167</v>
      </c>
      <c r="E102" s="39"/>
      <c r="F102" s="195" t="s">
        <v>168</v>
      </c>
      <c r="G102" s="39"/>
      <c r="H102" s="39"/>
      <c r="I102" s="196"/>
      <c r="J102" s="39"/>
      <c r="K102" s="39"/>
      <c r="L102" s="42"/>
      <c r="M102" s="197"/>
      <c r="N102" s="198"/>
      <c r="O102" s="67"/>
      <c r="P102" s="67"/>
      <c r="Q102" s="67"/>
      <c r="R102" s="67"/>
      <c r="S102" s="67"/>
      <c r="T102" s="68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20" t="s">
        <v>167</v>
      </c>
      <c r="AU102" s="20" t="s">
        <v>81</v>
      </c>
    </row>
    <row r="103" spans="1:65" s="2" customFormat="1">
      <c r="A103" s="37"/>
      <c r="B103" s="38"/>
      <c r="C103" s="39"/>
      <c r="D103" s="199" t="s">
        <v>169</v>
      </c>
      <c r="E103" s="39"/>
      <c r="F103" s="200" t="s">
        <v>170</v>
      </c>
      <c r="G103" s="39"/>
      <c r="H103" s="39"/>
      <c r="I103" s="196"/>
      <c r="J103" s="39"/>
      <c r="K103" s="39"/>
      <c r="L103" s="42"/>
      <c r="M103" s="197"/>
      <c r="N103" s="198"/>
      <c r="O103" s="67"/>
      <c r="P103" s="67"/>
      <c r="Q103" s="67"/>
      <c r="R103" s="67"/>
      <c r="S103" s="67"/>
      <c r="T103" s="68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20" t="s">
        <v>169</v>
      </c>
      <c r="AU103" s="20" t="s">
        <v>81</v>
      </c>
    </row>
    <row r="104" spans="1:65" s="2" customFormat="1" ht="16.5" customHeight="1">
      <c r="A104" s="37"/>
      <c r="B104" s="38"/>
      <c r="C104" s="181" t="s">
        <v>81</v>
      </c>
      <c r="D104" s="181" t="s">
        <v>160</v>
      </c>
      <c r="E104" s="182" t="s">
        <v>171</v>
      </c>
      <c r="F104" s="183" t="s">
        <v>172</v>
      </c>
      <c r="G104" s="184" t="s">
        <v>163</v>
      </c>
      <c r="H104" s="185">
        <v>75</v>
      </c>
      <c r="I104" s="186"/>
      <c r="J104" s="187">
        <f>ROUND(I104*H104,2)</f>
        <v>0</v>
      </c>
      <c r="K104" s="183" t="s">
        <v>164</v>
      </c>
      <c r="L104" s="42"/>
      <c r="M104" s="188" t="s">
        <v>19</v>
      </c>
      <c r="N104" s="189" t="s">
        <v>43</v>
      </c>
      <c r="O104" s="67"/>
      <c r="P104" s="190">
        <f>O104*H104</f>
        <v>0</v>
      </c>
      <c r="Q104" s="190">
        <v>0</v>
      </c>
      <c r="R104" s="190">
        <f>Q104*H104</f>
        <v>0</v>
      </c>
      <c r="S104" s="190">
        <v>0.35499999999999998</v>
      </c>
      <c r="T104" s="191">
        <f>S104*H104</f>
        <v>26.625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192" t="s">
        <v>165</v>
      </c>
      <c r="AT104" s="192" t="s">
        <v>160</v>
      </c>
      <c r="AU104" s="192" t="s">
        <v>81</v>
      </c>
      <c r="AY104" s="20" t="s">
        <v>158</v>
      </c>
      <c r="BE104" s="193">
        <f>IF(N104="základní",J104,0)</f>
        <v>0</v>
      </c>
      <c r="BF104" s="193">
        <f>IF(N104="snížená",J104,0)</f>
        <v>0</v>
      </c>
      <c r="BG104" s="193">
        <f>IF(N104="zákl. přenesená",J104,0)</f>
        <v>0</v>
      </c>
      <c r="BH104" s="193">
        <f>IF(N104="sníž. přenesená",J104,0)</f>
        <v>0</v>
      </c>
      <c r="BI104" s="193">
        <f>IF(N104="nulová",J104,0)</f>
        <v>0</v>
      </c>
      <c r="BJ104" s="20" t="s">
        <v>79</v>
      </c>
      <c r="BK104" s="193">
        <f>ROUND(I104*H104,2)</f>
        <v>0</v>
      </c>
      <c r="BL104" s="20" t="s">
        <v>165</v>
      </c>
      <c r="BM104" s="192" t="s">
        <v>173</v>
      </c>
    </row>
    <row r="105" spans="1:65" s="2" customFormat="1" ht="27">
      <c r="A105" s="37"/>
      <c r="B105" s="38"/>
      <c r="C105" s="39"/>
      <c r="D105" s="194" t="s">
        <v>167</v>
      </c>
      <c r="E105" s="39"/>
      <c r="F105" s="195" t="s">
        <v>174</v>
      </c>
      <c r="G105" s="39"/>
      <c r="H105" s="39"/>
      <c r="I105" s="196"/>
      <c r="J105" s="39"/>
      <c r="K105" s="39"/>
      <c r="L105" s="42"/>
      <c r="M105" s="197"/>
      <c r="N105" s="198"/>
      <c r="O105" s="67"/>
      <c r="P105" s="67"/>
      <c r="Q105" s="67"/>
      <c r="R105" s="67"/>
      <c r="S105" s="67"/>
      <c r="T105" s="68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20" t="s">
        <v>167</v>
      </c>
      <c r="AU105" s="20" t="s">
        <v>81</v>
      </c>
    </row>
    <row r="106" spans="1:65" s="2" customFormat="1">
      <c r="A106" s="37"/>
      <c r="B106" s="38"/>
      <c r="C106" s="39"/>
      <c r="D106" s="199" t="s">
        <v>169</v>
      </c>
      <c r="E106" s="39"/>
      <c r="F106" s="200" t="s">
        <v>175</v>
      </c>
      <c r="G106" s="39"/>
      <c r="H106" s="39"/>
      <c r="I106" s="196"/>
      <c r="J106" s="39"/>
      <c r="K106" s="39"/>
      <c r="L106" s="42"/>
      <c r="M106" s="197"/>
      <c r="N106" s="198"/>
      <c r="O106" s="67"/>
      <c r="P106" s="67"/>
      <c r="Q106" s="67"/>
      <c r="R106" s="67"/>
      <c r="S106" s="67"/>
      <c r="T106" s="68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20" t="s">
        <v>169</v>
      </c>
      <c r="AU106" s="20" t="s">
        <v>81</v>
      </c>
    </row>
    <row r="107" spans="1:65" s="13" customFormat="1">
      <c r="B107" s="201"/>
      <c r="C107" s="202"/>
      <c r="D107" s="194" t="s">
        <v>176</v>
      </c>
      <c r="E107" s="203" t="s">
        <v>19</v>
      </c>
      <c r="F107" s="204" t="s">
        <v>177</v>
      </c>
      <c r="G107" s="202"/>
      <c r="H107" s="203" t="s">
        <v>19</v>
      </c>
      <c r="I107" s="205"/>
      <c r="J107" s="202"/>
      <c r="K107" s="202"/>
      <c r="L107" s="206"/>
      <c r="M107" s="207"/>
      <c r="N107" s="208"/>
      <c r="O107" s="208"/>
      <c r="P107" s="208"/>
      <c r="Q107" s="208"/>
      <c r="R107" s="208"/>
      <c r="S107" s="208"/>
      <c r="T107" s="209"/>
      <c r="AT107" s="210" t="s">
        <v>176</v>
      </c>
      <c r="AU107" s="210" t="s">
        <v>81</v>
      </c>
      <c r="AV107" s="13" t="s">
        <v>79</v>
      </c>
      <c r="AW107" s="13" t="s">
        <v>34</v>
      </c>
      <c r="AX107" s="13" t="s">
        <v>72</v>
      </c>
      <c r="AY107" s="210" t="s">
        <v>158</v>
      </c>
    </row>
    <row r="108" spans="1:65" s="14" customFormat="1">
      <c r="B108" s="211"/>
      <c r="C108" s="212"/>
      <c r="D108" s="194" t="s">
        <v>176</v>
      </c>
      <c r="E108" s="213" t="s">
        <v>19</v>
      </c>
      <c r="F108" s="214" t="s">
        <v>178</v>
      </c>
      <c r="G108" s="212"/>
      <c r="H108" s="215">
        <v>75</v>
      </c>
      <c r="I108" s="216"/>
      <c r="J108" s="212"/>
      <c r="K108" s="212"/>
      <c r="L108" s="217"/>
      <c r="M108" s="218"/>
      <c r="N108" s="219"/>
      <c r="O108" s="219"/>
      <c r="P108" s="219"/>
      <c r="Q108" s="219"/>
      <c r="R108" s="219"/>
      <c r="S108" s="219"/>
      <c r="T108" s="220"/>
      <c r="AT108" s="221" t="s">
        <v>176</v>
      </c>
      <c r="AU108" s="221" t="s">
        <v>81</v>
      </c>
      <c r="AV108" s="14" t="s">
        <v>81</v>
      </c>
      <c r="AW108" s="14" t="s">
        <v>34</v>
      </c>
      <c r="AX108" s="14" t="s">
        <v>72</v>
      </c>
      <c r="AY108" s="221" t="s">
        <v>158</v>
      </c>
    </row>
    <row r="109" spans="1:65" s="15" customFormat="1">
      <c r="B109" s="222"/>
      <c r="C109" s="223"/>
      <c r="D109" s="194" t="s">
        <v>176</v>
      </c>
      <c r="E109" s="224" t="s">
        <v>19</v>
      </c>
      <c r="F109" s="225" t="s">
        <v>179</v>
      </c>
      <c r="G109" s="223"/>
      <c r="H109" s="226">
        <v>75</v>
      </c>
      <c r="I109" s="227"/>
      <c r="J109" s="223"/>
      <c r="K109" s="223"/>
      <c r="L109" s="228"/>
      <c r="M109" s="229"/>
      <c r="N109" s="230"/>
      <c r="O109" s="230"/>
      <c r="P109" s="230"/>
      <c r="Q109" s="230"/>
      <c r="R109" s="230"/>
      <c r="S109" s="230"/>
      <c r="T109" s="231"/>
      <c r="AT109" s="232" t="s">
        <v>176</v>
      </c>
      <c r="AU109" s="232" t="s">
        <v>81</v>
      </c>
      <c r="AV109" s="15" t="s">
        <v>165</v>
      </c>
      <c r="AW109" s="15" t="s">
        <v>34</v>
      </c>
      <c r="AX109" s="15" t="s">
        <v>79</v>
      </c>
      <c r="AY109" s="232" t="s">
        <v>158</v>
      </c>
    </row>
    <row r="110" spans="1:65" s="2" customFormat="1" ht="24.25" customHeight="1">
      <c r="A110" s="37"/>
      <c r="B110" s="38"/>
      <c r="C110" s="181" t="s">
        <v>180</v>
      </c>
      <c r="D110" s="181" t="s">
        <v>160</v>
      </c>
      <c r="E110" s="182" t="s">
        <v>181</v>
      </c>
      <c r="F110" s="183" t="s">
        <v>182</v>
      </c>
      <c r="G110" s="184" t="s">
        <v>183</v>
      </c>
      <c r="H110" s="185">
        <v>6</v>
      </c>
      <c r="I110" s="186"/>
      <c r="J110" s="187">
        <f>ROUND(I110*H110,2)</f>
        <v>0</v>
      </c>
      <c r="K110" s="183" t="s">
        <v>164</v>
      </c>
      <c r="L110" s="42"/>
      <c r="M110" s="188" t="s">
        <v>19</v>
      </c>
      <c r="N110" s="189" t="s">
        <v>43</v>
      </c>
      <c r="O110" s="67"/>
      <c r="P110" s="190">
        <f>O110*H110</f>
        <v>0</v>
      </c>
      <c r="Q110" s="190">
        <v>0</v>
      </c>
      <c r="R110" s="190">
        <f>Q110*H110</f>
        <v>0</v>
      </c>
      <c r="S110" s="190">
        <v>1.9</v>
      </c>
      <c r="T110" s="191">
        <f>S110*H110</f>
        <v>11.399999999999999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192" t="s">
        <v>165</v>
      </c>
      <c r="AT110" s="192" t="s">
        <v>160</v>
      </c>
      <c r="AU110" s="192" t="s">
        <v>81</v>
      </c>
      <c r="AY110" s="20" t="s">
        <v>158</v>
      </c>
      <c r="BE110" s="193">
        <f>IF(N110="základní",J110,0)</f>
        <v>0</v>
      </c>
      <c r="BF110" s="193">
        <f>IF(N110="snížená",J110,0)</f>
        <v>0</v>
      </c>
      <c r="BG110" s="193">
        <f>IF(N110="zákl. přenesená",J110,0)</f>
        <v>0</v>
      </c>
      <c r="BH110" s="193">
        <f>IF(N110="sníž. přenesená",J110,0)</f>
        <v>0</v>
      </c>
      <c r="BI110" s="193">
        <f>IF(N110="nulová",J110,0)</f>
        <v>0</v>
      </c>
      <c r="BJ110" s="20" t="s">
        <v>79</v>
      </c>
      <c r="BK110" s="193">
        <f>ROUND(I110*H110,2)</f>
        <v>0</v>
      </c>
      <c r="BL110" s="20" t="s">
        <v>165</v>
      </c>
      <c r="BM110" s="192" t="s">
        <v>184</v>
      </c>
    </row>
    <row r="111" spans="1:65" s="2" customFormat="1" ht="27">
      <c r="A111" s="37"/>
      <c r="B111" s="38"/>
      <c r="C111" s="39"/>
      <c r="D111" s="194" t="s">
        <v>167</v>
      </c>
      <c r="E111" s="39"/>
      <c r="F111" s="195" t="s">
        <v>185</v>
      </c>
      <c r="G111" s="39"/>
      <c r="H111" s="39"/>
      <c r="I111" s="196"/>
      <c r="J111" s="39"/>
      <c r="K111" s="39"/>
      <c r="L111" s="42"/>
      <c r="M111" s="197"/>
      <c r="N111" s="198"/>
      <c r="O111" s="67"/>
      <c r="P111" s="67"/>
      <c r="Q111" s="67"/>
      <c r="R111" s="67"/>
      <c r="S111" s="67"/>
      <c r="T111" s="68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20" t="s">
        <v>167</v>
      </c>
      <c r="AU111" s="20" t="s">
        <v>81</v>
      </c>
    </row>
    <row r="112" spans="1:65" s="2" customFormat="1">
      <c r="A112" s="37"/>
      <c r="B112" s="38"/>
      <c r="C112" s="39"/>
      <c r="D112" s="199" t="s">
        <v>169</v>
      </c>
      <c r="E112" s="39"/>
      <c r="F112" s="200" t="s">
        <v>186</v>
      </c>
      <c r="G112" s="39"/>
      <c r="H112" s="39"/>
      <c r="I112" s="196"/>
      <c r="J112" s="39"/>
      <c r="K112" s="39"/>
      <c r="L112" s="42"/>
      <c r="M112" s="197"/>
      <c r="N112" s="198"/>
      <c r="O112" s="67"/>
      <c r="P112" s="67"/>
      <c r="Q112" s="67"/>
      <c r="R112" s="67"/>
      <c r="S112" s="67"/>
      <c r="T112" s="68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20" t="s">
        <v>169</v>
      </c>
      <c r="AU112" s="20" t="s">
        <v>81</v>
      </c>
    </row>
    <row r="113" spans="1:65" s="13" customFormat="1">
      <c r="B113" s="201"/>
      <c r="C113" s="202"/>
      <c r="D113" s="194" t="s">
        <v>176</v>
      </c>
      <c r="E113" s="203" t="s">
        <v>19</v>
      </c>
      <c r="F113" s="204" t="s">
        <v>187</v>
      </c>
      <c r="G113" s="202"/>
      <c r="H113" s="203" t="s">
        <v>19</v>
      </c>
      <c r="I113" s="205"/>
      <c r="J113" s="202"/>
      <c r="K113" s="202"/>
      <c r="L113" s="206"/>
      <c r="M113" s="207"/>
      <c r="N113" s="208"/>
      <c r="O113" s="208"/>
      <c r="P113" s="208"/>
      <c r="Q113" s="208"/>
      <c r="R113" s="208"/>
      <c r="S113" s="208"/>
      <c r="T113" s="209"/>
      <c r="AT113" s="210" t="s">
        <v>176</v>
      </c>
      <c r="AU113" s="210" t="s">
        <v>81</v>
      </c>
      <c r="AV113" s="13" t="s">
        <v>79</v>
      </c>
      <c r="AW113" s="13" t="s">
        <v>34</v>
      </c>
      <c r="AX113" s="13" t="s">
        <v>72</v>
      </c>
      <c r="AY113" s="210" t="s">
        <v>158</v>
      </c>
    </row>
    <row r="114" spans="1:65" s="14" customFormat="1">
      <c r="B114" s="211"/>
      <c r="C114" s="212"/>
      <c r="D114" s="194" t="s">
        <v>176</v>
      </c>
      <c r="E114" s="213" t="s">
        <v>19</v>
      </c>
      <c r="F114" s="214" t="s">
        <v>188</v>
      </c>
      <c r="G114" s="212"/>
      <c r="H114" s="215">
        <v>6</v>
      </c>
      <c r="I114" s="216"/>
      <c r="J114" s="212"/>
      <c r="K114" s="212"/>
      <c r="L114" s="217"/>
      <c r="M114" s="218"/>
      <c r="N114" s="219"/>
      <c r="O114" s="219"/>
      <c r="P114" s="219"/>
      <c r="Q114" s="219"/>
      <c r="R114" s="219"/>
      <c r="S114" s="219"/>
      <c r="T114" s="220"/>
      <c r="AT114" s="221" t="s">
        <v>176</v>
      </c>
      <c r="AU114" s="221" t="s">
        <v>81</v>
      </c>
      <c r="AV114" s="14" t="s">
        <v>81</v>
      </c>
      <c r="AW114" s="14" t="s">
        <v>34</v>
      </c>
      <c r="AX114" s="14" t="s">
        <v>72</v>
      </c>
      <c r="AY114" s="221" t="s">
        <v>158</v>
      </c>
    </row>
    <row r="115" spans="1:65" s="15" customFormat="1">
      <c r="B115" s="222"/>
      <c r="C115" s="223"/>
      <c r="D115" s="194" t="s">
        <v>176</v>
      </c>
      <c r="E115" s="224" t="s">
        <v>19</v>
      </c>
      <c r="F115" s="225" t="s">
        <v>179</v>
      </c>
      <c r="G115" s="223"/>
      <c r="H115" s="226">
        <v>6</v>
      </c>
      <c r="I115" s="227"/>
      <c r="J115" s="223"/>
      <c r="K115" s="223"/>
      <c r="L115" s="228"/>
      <c r="M115" s="229"/>
      <c r="N115" s="230"/>
      <c r="O115" s="230"/>
      <c r="P115" s="230"/>
      <c r="Q115" s="230"/>
      <c r="R115" s="230"/>
      <c r="S115" s="230"/>
      <c r="T115" s="231"/>
      <c r="AT115" s="232" t="s">
        <v>176</v>
      </c>
      <c r="AU115" s="232" t="s">
        <v>81</v>
      </c>
      <c r="AV115" s="15" t="s">
        <v>165</v>
      </c>
      <c r="AW115" s="15" t="s">
        <v>34</v>
      </c>
      <c r="AX115" s="15" t="s">
        <v>79</v>
      </c>
      <c r="AY115" s="232" t="s">
        <v>158</v>
      </c>
    </row>
    <row r="116" spans="1:65" s="2" customFormat="1" ht="16.5" customHeight="1">
      <c r="A116" s="37"/>
      <c r="B116" s="38"/>
      <c r="C116" s="181" t="s">
        <v>165</v>
      </c>
      <c r="D116" s="181" t="s">
        <v>160</v>
      </c>
      <c r="E116" s="182" t="s">
        <v>189</v>
      </c>
      <c r="F116" s="183" t="s">
        <v>190</v>
      </c>
      <c r="G116" s="184" t="s">
        <v>191</v>
      </c>
      <c r="H116" s="185">
        <v>15</v>
      </c>
      <c r="I116" s="186"/>
      <c r="J116" s="187">
        <f>ROUND(I116*H116,2)</f>
        <v>0</v>
      </c>
      <c r="K116" s="183" t="s">
        <v>164</v>
      </c>
      <c r="L116" s="42"/>
      <c r="M116" s="188" t="s">
        <v>19</v>
      </c>
      <c r="N116" s="189" t="s">
        <v>43</v>
      </c>
      <c r="O116" s="67"/>
      <c r="P116" s="190">
        <f>O116*H116</f>
        <v>0</v>
      </c>
      <c r="Q116" s="190">
        <v>2.1930000000000002E-2</v>
      </c>
      <c r="R116" s="190">
        <f>Q116*H116</f>
        <v>0.32895000000000002</v>
      </c>
      <c r="S116" s="190">
        <v>0</v>
      </c>
      <c r="T116" s="191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192" t="s">
        <v>165</v>
      </c>
      <c r="AT116" s="192" t="s">
        <v>160</v>
      </c>
      <c r="AU116" s="192" t="s">
        <v>81</v>
      </c>
      <c r="AY116" s="20" t="s">
        <v>158</v>
      </c>
      <c r="BE116" s="193">
        <f>IF(N116="základní",J116,0)</f>
        <v>0</v>
      </c>
      <c r="BF116" s="193">
        <f>IF(N116="snížená",J116,0)</f>
        <v>0</v>
      </c>
      <c r="BG116" s="193">
        <f>IF(N116="zákl. přenesená",J116,0)</f>
        <v>0</v>
      </c>
      <c r="BH116" s="193">
        <f>IF(N116="sníž. přenesená",J116,0)</f>
        <v>0</v>
      </c>
      <c r="BI116" s="193">
        <f>IF(N116="nulová",J116,0)</f>
        <v>0</v>
      </c>
      <c r="BJ116" s="20" t="s">
        <v>79</v>
      </c>
      <c r="BK116" s="193">
        <f>ROUND(I116*H116,2)</f>
        <v>0</v>
      </c>
      <c r="BL116" s="20" t="s">
        <v>165</v>
      </c>
      <c r="BM116" s="192" t="s">
        <v>192</v>
      </c>
    </row>
    <row r="117" spans="1:65" s="2" customFormat="1">
      <c r="A117" s="37"/>
      <c r="B117" s="38"/>
      <c r="C117" s="39"/>
      <c r="D117" s="194" t="s">
        <v>167</v>
      </c>
      <c r="E117" s="39"/>
      <c r="F117" s="195" t="s">
        <v>193</v>
      </c>
      <c r="G117" s="39"/>
      <c r="H117" s="39"/>
      <c r="I117" s="196"/>
      <c r="J117" s="39"/>
      <c r="K117" s="39"/>
      <c r="L117" s="42"/>
      <c r="M117" s="197"/>
      <c r="N117" s="198"/>
      <c r="O117" s="67"/>
      <c r="P117" s="67"/>
      <c r="Q117" s="67"/>
      <c r="R117" s="67"/>
      <c r="S117" s="67"/>
      <c r="T117" s="68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20" t="s">
        <v>167</v>
      </c>
      <c r="AU117" s="20" t="s">
        <v>81</v>
      </c>
    </row>
    <row r="118" spans="1:65" s="2" customFormat="1">
      <c r="A118" s="37"/>
      <c r="B118" s="38"/>
      <c r="C118" s="39"/>
      <c r="D118" s="199" t="s">
        <v>169</v>
      </c>
      <c r="E118" s="39"/>
      <c r="F118" s="200" t="s">
        <v>194</v>
      </c>
      <c r="G118" s="39"/>
      <c r="H118" s="39"/>
      <c r="I118" s="196"/>
      <c r="J118" s="39"/>
      <c r="K118" s="39"/>
      <c r="L118" s="42"/>
      <c r="M118" s="197"/>
      <c r="N118" s="198"/>
      <c r="O118" s="67"/>
      <c r="P118" s="67"/>
      <c r="Q118" s="67"/>
      <c r="R118" s="67"/>
      <c r="S118" s="67"/>
      <c r="T118" s="68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20" t="s">
        <v>169</v>
      </c>
      <c r="AU118" s="20" t="s">
        <v>81</v>
      </c>
    </row>
    <row r="119" spans="1:65" s="2" customFormat="1" ht="33" customHeight="1">
      <c r="A119" s="37"/>
      <c r="B119" s="38"/>
      <c r="C119" s="181" t="s">
        <v>195</v>
      </c>
      <c r="D119" s="181" t="s">
        <v>160</v>
      </c>
      <c r="E119" s="182" t="s">
        <v>196</v>
      </c>
      <c r="F119" s="183" t="s">
        <v>197</v>
      </c>
      <c r="G119" s="184" t="s">
        <v>183</v>
      </c>
      <c r="H119" s="185">
        <v>70.5</v>
      </c>
      <c r="I119" s="186"/>
      <c r="J119" s="187">
        <f>ROUND(I119*H119,2)</f>
        <v>0</v>
      </c>
      <c r="K119" s="183" t="s">
        <v>164</v>
      </c>
      <c r="L119" s="42"/>
      <c r="M119" s="188" t="s">
        <v>19</v>
      </c>
      <c r="N119" s="189" t="s">
        <v>43</v>
      </c>
      <c r="O119" s="67"/>
      <c r="P119" s="190">
        <f>O119*H119</f>
        <v>0</v>
      </c>
      <c r="Q119" s="190">
        <v>0</v>
      </c>
      <c r="R119" s="190">
        <f>Q119*H119</f>
        <v>0</v>
      </c>
      <c r="S119" s="190">
        <v>0</v>
      </c>
      <c r="T119" s="191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192" t="s">
        <v>165</v>
      </c>
      <c r="AT119" s="192" t="s">
        <v>160</v>
      </c>
      <c r="AU119" s="192" t="s">
        <v>81</v>
      </c>
      <c r="AY119" s="20" t="s">
        <v>158</v>
      </c>
      <c r="BE119" s="193">
        <f>IF(N119="základní",J119,0)</f>
        <v>0</v>
      </c>
      <c r="BF119" s="193">
        <f>IF(N119="snížená",J119,0)</f>
        <v>0</v>
      </c>
      <c r="BG119" s="193">
        <f>IF(N119="zákl. přenesená",J119,0)</f>
        <v>0</v>
      </c>
      <c r="BH119" s="193">
        <f>IF(N119="sníž. přenesená",J119,0)</f>
        <v>0</v>
      </c>
      <c r="BI119" s="193">
        <f>IF(N119="nulová",J119,0)</f>
        <v>0</v>
      </c>
      <c r="BJ119" s="20" t="s">
        <v>79</v>
      </c>
      <c r="BK119" s="193">
        <f>ROUND(I119*H119,2)</f>
        <v>0</v>
      </c>
      <c r="BL119" s="20" t="s">
        <v>165</v>
      </c>
      <c r="BM119" s="192" t="s">
        <v>198</v>
      </c>
    </row>
    <row r="120" spans="1:65" s="2" customFormat="1" ht="18">
      <c r="A120" s="37"/>
      <c r="B120" s="38"/>
      <c r="C120" s="39"/>
      <c r="D120" s="194" t="s">
        <v>167</v>
      </c>
      <c r="E120" s="39"/>
      <c r="F120" s="195" t="s">
        <v>199</v>
      </c>
      <c r="G120" s="39"/>
      <c r="H120" s="39"/>
      <c r="I120" s="196"/>
      <c r="J120" s="39"/>
      <c r="K120" s="39"/>
      <c r="L120" s="42"/>
      <c r="M120" s="197"/>
      <c r="N120" s="198"/>
      <c r="O120" s="67"/>
      <c r="P120" s="67"/>
      <c r="Q120" s="67"/>
      <c r="R120" s="67"/>
      <c r="S120" s="67"/>
      <c r="T120" s="68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20" t="s">
        <v>167</v>
      </c>
      <c r="AU120" s="20" t="s">
        <v>81</v>
      </c>
    </row>
    <row r="121" spans="1:65" s="2" customFormat="1">
      <c r="A121" s="37"/>
      <c r="B121" s="38"/>
      <c r="C121" s="39"/>
      <c r="D121" s="199" t="s">
        <v>169</v>
      </c>
      <c r="E121" s="39"/>
      <c r="F121" s="200" t="s">
        <v>200</v>
      </c>
      <c r="G121" s="39"/>
      <c r="H121" s="39"/>
      <c r="I121" s="196"/>
      <c r="J121" s="39"/>
      <c r="K121" s="39"/>
      <c r="L121" s="42"/>
      <c r="M121" s="197"/>
      <c r="N121" s="198"/>
      <c r="O121" s="67"/>
      <c r="P121" s="67"/>
      <c r="Q121" s="67"/>
      <c r="R121" s="67"/>
      <c r="S121" s="67"/>
      <c r="T121" s="68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20" t="s">
        <v>169</v>
      </c>
      <c r="AU121" s="20" t="s">
        <v>81</v>
      </c>
    </row>
    <row r="122" spans="1:65" s="14" customFormat="1">
      <c r="B122" s="211"/>
      <c r="C122" s="212"/>
      <c r="D122" s="194" t="s">
        <v>176</v>
      </c>
      <c r="E122" s="213" t="s">
        <v>19</v>
      </c>
      <c r="F122" s="214" t="s">
        <v>201</v>
      </c>
      <c r="G122" s="212"/>
      <c r="H122" s="215">
        <v>21</v>
      </c>
      <c r="I122" s="216"/>
      <c r="J122" s="212"/>
      <c r="K122" s="212"/>
      <c r="L122" s="217"/>
      <c r="M122" s="218"/>
      <c r="N122" s="219"/>
      <c r="O122" s="219"/>
      <c r="P122" s="219"/>
      <c r="Q122" s="219"/>
      <c r="R122" s="219"/>
      <c r="S122" s="219"/>
      <c r="T122" s="220"/>
      <c r="AT122" s="221" t="s">
        <v>176</v>
      </c>
      <c r="AU122" s="221" t="s">
        <v>81</v>
      </c>
      <c r="AV122" s="14" t="s">
        <v>81</v>
      </c>
      <c r="AW122" s="14" t="s">
        <v>34</v>
      </c>
      <c r="AX122" s="14" t="s">
        <v>72</v>
      </c>
      <c r="AY122" s="221" t="s">
        <v>158</v>
      </c>
    </row>
    <row r="123" spans="1:65" s="14" customFormat="1" ht="20">
      <c r="B123" s="211"/>
      <c r="C123" s="212"/>
      <c r="D123" s="194" t="s">
        <v>176</v>
      </c>
      <c r="E123" s="213" t="s">
        <v>19</v>
      </c>
      <c r="F123" s="214" t="s">
        <v>202</v>
      </c>
      <c r="G123" s="212"/>
      <c r="H123" s="215">
        <v>23.25</v>
      </c>
      <c r="I123" s="216"/>
      <c r="J123" s="212"/>
      <c r="K123" s="212"/>
      <c r="L123" s="217"/>
      <c r="M123" s="218"/>
      <c r="N123" s="219"/>
      <c r="O123" s="219"/>
      <c r="P123" s="219"/>
      <c r="Q123" s="219"/>
      <c r="R123" s="219"/>
      <c r="S123" s="219"/>
      <c r="T123" s="220"/>
      <c r="AT123" s="221" t="s">
        <v>176</v>
      </c>
      <c r="AU123" s="221" t="s">
        <v>81</v>
      </c>
      <c r="AV123" s="14" t="s">
        <v>81</v>
      </c>
      <c r="AW123" s="14" t="s">
        <v>34</v>
      </c>
      <c r="AX123" s="14" t="s">
        <v>72</v>
      </c>
      <c r="AY123" s="221" t="s">
        <v>158</v>
      </c>
    </row>
    <row r="124" spans="1:65" s="14" customFormat="1">
      <c r="B124" s="211"/>
      <c r="C124" s="212"/>
      <c r="D124" s="194" t="s">
        <v>176</v>
      </c>
      <c r="E124" s="213" t="s">
        <v>19</v>
      </c>
      <c r="F124" s="214" t="s">
        <v>203</v>
      </c>
      <c r="G124" s="212"/>
      <c r="H124" s="215">
        <v>26.25</v>
      </c>
      <c r="I124" s="216"/>
      <c r="J124" s="212"/>
      <c r="K124" s="212"/>
      <c r="L124" s="217"/>
      <c r="M124" s="218"/>
      <c r="N124" s="219"/>
      <c r="O124" s="219"/>
      <c r="P124" s="219"/>
      <c r="Q124" s="219"/>
      <c r="R124" s="219"/>
      <c r="S124" s="219"/>
      <c r="T124" s="220"/>
      <c r="AT124" s="221" t="s">
        <v>176</v>
      </c>
      <c r="AU124" s="221" t="s">
        <v>81</v>
      </c>
      <c r="AV124" s="14" t="s">
        <v>81</v>
      </c>
      <c r="AW124" s="14" t="s">
        <v>34</v>
      </c>
      <c r="AX124" s="14" t="s">
        <v>72</v>
      </c>
      <c r="AY124" s="221" t="s">
        <v>158</v>
      </c>
    </row>
    <row r="125" spans="1:65" s="15" customFormat="1">
      <c r="B125" s="222"/>
      <c r="C125" s="223"/>
      <c r="D125" s="194" t="s">
        <v>176</v>
      </c>
      <c r="E125" s="224" t="s">
        <v>19</v>
      </c>
      <c r="F125" s="225" t="s">
        <v>179</v>
      </c>
      <c r="G125" s="223"/>
      <c r="H125" s="226">
        <v>70.5</v>
      </c>
      <c r="I125" s="227"/>
      <c r="J125" s="223"/>
      <c r="K125" s="223"/>
      <c r="L125" s="228"/>
      <c r="M125" s="229"/>
      <c r="N125" s="230"/>
      <c r="O125" s="230"/>
      <c r="P125" s="230"/>
      <c r="Q125" s="230"/>
      <c r="R125" s="230"/>
      <c r="S125" s="230"/>
      <c r="T125" s="231"/>
      <c r="AT125" s="232" t="s">
        <v>176</v>
      </c>
      <c r="AU125" s="232" t="s">
        <v>81</v>
      </c>
      <c r="AV125" s="15" t="s">
        <v>165</v>
      </c>
      <c r="AW125" s="15" t="s">
        <v>34</v>
      </c>
      <c r="AX125" s="15" t="s">
        <v>79</v>
      </c>
      <c r="AY125" s="232" t="s">
        <v>158</v>
      </c>
    </row>
    <row r="126" spans="1:65" s="2" customFormat="1" ht="33" customHeight="1">
      <c r="A126" s="37"/>
      <c r="B126" s="38"/>
      <c r="C126" s="181" t="s">
        <v>204</v>
      </c>
      <c r="D126" s="181" t="s">
        <v>160</v>
      </c>
      <c r="E126" s="182" t="s">
        <v>205</v>
      </c>
      <c r="F126" s="183" t="s">
        <v>206</v>
      </c>
      <c r="G126" s="184" t="s">
        <v>183</v>
      </c>
      <c r="H126" s="185">
        <v>12.1</v>
      </c>
      <c r="I126" s="186"/>
      <c r="J126" s="187">
        <f>ROUND(I126*H126,2)</f>
        <v>0</v>
      </c>
      <c r="K126" s="183" t="s">
        <v>164</v>
      </c>
      <c r="L126" s="42"/>
      <c r="M126" s="188" t="s">
        <v>19</v>
      </c>
      <c r="N126" s="189" t="s">
        <v>43</v>
      </c>
      <c r="O126" s="67"/>
      <c r="P126" s="190">
        <f>O126*H126</f>
        <v>0</v>
      </c>
      <c r="Q126" s="190">
        <v>0</v>
      </c>
      <c r="R126" s="190">
        <f>Q126*H126</f>
        <v>0</v>
      </c>
      <c r="S126" s="190">
        <v>0</v>
      </c>
      <c r="T126" s="191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192" t="s">
        <v>165</v>
      </c>
      <c r="AT126" s="192" t="s">
        <v>160</v>
      </c>
      <c r="AU126" s="192" t="s">
        <v>81</v>
      </c>
      <c r="AY126" s="20" t="s">
        <v>158</v>
      </c>
      <c r="BE126" s="193">
        <f>IF(N126="základní",J126,0)</f>
        <v>0</v>
      </c>
      <c r="BF126" s="193">
        <f>IF(N126="snížená",J126,0)</f>
        <v>0</v>
      </c>
      <c r="BG126" s="193">
        <f>IF(N126="zákl. přenesená",J126,0)</f>
        <v>0</v>
      </c>
      <c r="BH126" s="193">
        <f>IF(N126="sníž. přenesená",J126,0)</f>
        <v>0</v>
      </c>
      <c r="BI126" s="193">
        <f>IF(N126="nulová",J126,0)</f>
        <v>0</v>
      </c>
      <c r="BJ126" s="20" t="s">
        <v>79</v>
      </c>
      <c r="BK126" s="193">
        <f>ROUND(I126*H126,2)</f>
        <v>0</v>
      </c>
      <c r="BL126" s="20" t="s">
        <v>165</v>
      </c>
      <c r="BM126" s="192" t="s">
        <v>207</v>
      </c>
    </row>
    <row r="127" spans="1:65" s="2" customFormat="1" ht="36">
      <c r="A127" s="37"/>
      <c r="B127" s="38"/>
      <c r="C127" s="39"/>
      <c r="D127" s="194" t="s">
        <v>167</v>
      </c>
      <c r="E127" s="39"/>
      <c r="F127" s="195" t="s">
        <v>208</v>
      </c>
      <c r="G127" s="39"/>
      <c r="H127" s="39"/>
      <c r="I127" s="196"/>
      <c r="J127" s="39"/>
      <c r="K127" s="39"/>
      <c r="L127" s="42"/>
      <c r="M127" s="197"/>
      <c r="N127" s="198"/>
      <c r="O127" s="67"/>
      <c r="P127" s="67"/>
      <c r="Q127" s="67"/>
      <c r="R127" s="67"/>
      <c r="S127" s="67"/>
      <c r="T127" s="68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20" t="s">
        <v>167</v>
      </c>
      <c r="AU127" s="20" t="s">
        <v>81</v>
      </c>
    </row>
    <row r="128" spans="1:65" s="2" customFormat="1">
      <c r="A128" s="37"/>
      <c r="B128" s="38"/>
      <c r="C128" s="39"/>
      <c r="D128" s="199" t="s">
        <v>169</v>
      </c>
      <c r="E128" s="39"/>
      <c r="F128" s="200" t="s">
        <v>209</v>
      </c>
      <c r="G128" s="39"/>
      <c r="H128" s="39"/>
      <c r="I128" s="196"/>
      <c r="J128" s="39"/>
      <c r="K128" s="39"/>
      <c r="L128" s="42"/>
      <c r="M128" s="197"/>
      <c r="N128" s="198"/>
      <c r="O128" s="67"/>
      <c r="P128" s="67"/>
      <c r="Q128" s="67"/>
      <c r="R128" s="67"/>
      <c r="S128" s="67"/>
      <c r="T128" s="68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20" t="s">
        <v>169</v>
      </c>
      <c r="AU128" s="20" t="s">
        <v>81</v>
      </c>
    </row>
    <row r="129" spans="1:65" s="14" customFormat="1">
      <c r="B129" s="211"/>
      <c r="C129" s="212"/>
      <c r="D129" s="194" t="s">
        <v>176</v>
      </c>
      <c r="E129" s="213" t="s">
        <v>19</v>
      </c>
      <c r="F129" s="214" t="s">
        <v>210</v>
      </c>
      <c r="G129" s="212"/>
      <c r="H129" s="215">
        <v>12.1</v>
      </c>
      <c r="I129" s="216"/>
      <c r="J129" s="212"/>
      <c r="K129" s="212"/>
      <c r="L129" s="217"/>
      <c r="M129" s="218"/>
      <c r="N129" s="219"/>
      <c r="O129" s="219"/>
      <c r="P129" s="219"/>
      <c r="Q129" s="219"/>
      <c r="R129" s="219"/>
      <c r="S129" s="219"/>
      <c r="T129" s="220"/>
      <c r="AT129" s="221" t="s">
        <v>176</v>
      </c>
      <c r="AU129" s="221" t="s">
        <v>81</v>
      </c>
      <c r="AV129" s="14" t="s">
        <v>81</v>
      </c>
      <c r="AW129" s="14" t="s">
        <v>34</v>
      </c>
      <c r="AX129" s="14" t="s">
        <v>72</v>
      </c>
      <c r="AY129" s="221" t="s">
        <v>158</v>
      </c>
    </row>
    <row r="130" spans="1:65" s="15" customFormat="1">
      <c r="B130" s="222"/>
      <c r="C130" s="223"/>
      <c r="D130" s="194" t="s">
        <v>176</v>
      </c>
      <c r="E130" s="224" t="s">
        <v>19</v>
      </c>
      <c r="F130" s="225" t="s">
        <v>179</v>
      </c>
      <c r="G130" s="223"/>
      <c r="H130" s="226">
        <v>12.1</v>
      </c>
      <c r="I130" s="227"/>
      <c r="J130" s="223"/>
      <c r="K130" s="223"/>
      <c r="L130" s="228"/>
      <c r="M130" s="229"/>
      <c r="N130" s="230"/>
      <c r="O130" s="230"/>
      <c r="P130" s="230"/>
      <c r="Q130" s="230"/>
      <c r="R130" s="230"/>
      <c r="S130" s="230"/>
      <c r="T130" s="231"/>
      <c r="AT130" s="232" t="s">
        <v>176</v>
      </c>
      <c r="AU130" s="232" t="s">
        <v>81</v>
      </c>
      <c r="AV130" s="15" t="s">
        <v>165</v>
      </c>
      <c r="AW130" s="15" t="s">
        <v>34</v>
      </c>
      <c r="AX130" s="15" t="s">
        <v>79</v>
      </c>
      <c r="AY130" s="232" t="s">
        <v>158</v>
      </c>
    </row>
    <row r="131" spans="1:65" s="2" customFormat="1" ht="33" customHeight="1">
      <c r="A131" s="37"/>
      <c r="B131" s="38"/>
      <c r="C131" s="181" t="s">
        <v>211</v>
      </c>
      <c r="D131" s="181" t="s">
        <v>160</v>
      </c>
      <c r="E131" s="182" t="s">
        <v>212</v>
      </c>
      <c r="F131" s="183" t="s">
        <v>213</v>
      </c>
      <c r="G131" s="184" t="s">
        <v>183</v>
      </c>
      <c r="H131" s="185">
        <v>175.16499999999999</v>
      </c>
      <c r="I131" s="186"/>
      <c r="J131" s="187">
        <f>ROUND(I131*H131,2)</f>
        <v>0</v>
      </c>
      <c r="K131" s="183" t="s">
        <v>164</v>
      </c>
      <c r="L131" s="42"/>
      <c r="M131" s="188" t="s">
        <v>19</v>
      </c>
      <c r="N131" s="189" t="s">
        <v>43</v>
      </c>
      <c r="O131" s="67"/>
      <c r="P131" s="190">
        <f>O131*H131</f>
        <v>0</v>
      </c>
      <c r="Q131" s="190">
        <v>0</v>
      </c>
      <c r="R131" s="190">
        <f>Q131*H131</f>
        <v>0</v>
      </c>
      <c r="S131" s="190">
        <v>0</v>
      </c>
      <c r="T131" s="191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92" t="s">
        <v>165</v>
      </c>
      <c r="AT131" s="192" t="s">
        <v>160</v>
      </c>
      <c r="AU131" s="192" t="s">
        <v>81</v>
      </c>
      <c r="AY131" s="20" t="s">
        <v>158</v>
      </c>
      <c r="BE131" s="193">
        <f>IF(N131="základní",J131,0)</f>
        <v>0</v>
      </c>
      <c r="BF131" s="193">
        <f>IF(N131="snížená",J131,0)</f>
        <v>0</v>
      </c>
      <c r="BG131" s="193">
        <f>IF(N131="zákl. přenesená",J131,0)</f>
        <v>0</v>
      </c>
      <c r="BH131" s="193">
        <f>IF(N131="sníž. přenesená",J131,0)</f>
        <v>0</v>
      </c>
      <c r="BI131" s="193">
        <f>IF(N131="nulová",J131,0)</f>
        <v>0</v>
      </c>
      <c r="BJ131" s="20" t="s">
        <v>79</v>
      </c>
      <c r="BK131" s="193">
        <f>ROUND(I131*H131,2)</f>
        <v>0</v>
      </c>
      <c r="BL131" s="20" t="s">
        <v>165</v>
      </c>
      <c r="BM131" s="192" t="s">
        <v>214</v>
      </c>
    </row>
    <row r="132" spans="1:65" s="2" customFormat="1" ht="27">
      <c r="A132" s="37"/>
      <c r="B132" s="38"/>
      <c r="C132" s="39"/>
      <c r="D132" s="194" t="s">
        <v>167</v>
      </c>
      <c r="E132" s="39"/>
      <c r="F132" s="195" t="s">
        <v>215</v>
      </c>
      <c r="G132" s="39"/>
      <c r="H132" s="39"/>
      <c r="I132" s="196"/>
      <c r="J132" s="39"/>
      <c r="K132" s="39"/>
      <c r="L132" s="42"/>
      <c r="M132" s="197"/>
      <c r="N132" s="198"/>
      <c r="O132" s="67"/>
      <c r="P132" s="67"/>
      <c r="Q132" s="67"/>
      <c r="R132" s="67"/>
      <c r="S132" s="67"/>
      <c r="T132" s="68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20" t="s">
        <v>167</v>
      </c>
      <c r="AU132" s="20" t="s">
        <v>81</v>
      </c>
    </row>
    <row r="133" spans="1:65" s="2" customFormat="1">
      <c r="A133" s="37"/>
      <c r="B133" s="38"/>
      <c r="C133" s="39"/>
      <c r="D133" s="199" t="s">
        <v>169</v>
      </c>
      <c r="E133" s="39"/>
      <c r="F133" s="200" t="s">
        <v>216</v>
      </c>
      <c r="G133" s="39"/>
      <c r="H133" s="39"/>
      <c r="I133" s="196"/>
      <c r="J133" s="39"/>
      <c r="K133" s="39"/>
      <c r="L133" s="42"/>
      <c r="M133" s="197"/>
      <c r="N133" s="198"/>
      <c r="O133" s="67"/>
      <c r="P133" s="67"/>
      <c r="Q133" s="67"/>
      <c r="R133" s="67"/>
      <c r="S133" s="67"/>
      <c r="T133" s="68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20" t="s">
        <v>169</v>
      </c>
      <c r="AU133" s="20" t="s">
        <v>81</v>
      </c>
    </row>
    <row r="134" spans="1:65" s="14" customFormat="1">
      <c r="B134" s="211"/>
      <c r="C134" s="212"/>
      <c r="D134" s="194" t="s">
        <v>176</v>
      </c>
      <c r="E134" s="213" t="s">
        <v>19</v>
      </c>
      <c r="F134" s="214" t="s">
        <v>217</v>
      </c>
      <c r="G134" s="212"/>
      <c r="H134" s="215">
        <v>173.24</v>
      </c>
      <c r="I134" s="216"/>
      <c r="J134" s="212"/>
      <c r="K134" s="212"/>
      <c r="L134" s="217"/>
      <c r="M134" s="218"/>
      <c r="N134" s="219"/>
      <c r="O134" s="219"/>
      <c r="P134" s="219"/>
      <c r="Q134" s="219"/>
      <c r="R134" s="219"/>
      <c r="S134" s="219"/>
      <c r="T134" s="220"/>
      <c r="AT134" s="221" t="s">
        <v>176</v>
      </c>
      <c r="AU134" s="221" t="s">
        <v>81</v>
      </c>
      <c r="AV134" s="14" t="s">
        <v>81</v>
      </c>
      <c r="AW134" s="14" t="s">
        <v>34</v>
      </c>
      <c r="AX134" s="14" t="s">
        <v>72</v>
      </c>
      <c r="AY134" s="221" t="s">
        <v>158</v>
      </c>
    </row>
    <row r="135" spans="1:65" s="14" customFormat="1">
      <c r="B135" s="211"/>
      <c r="C135" s="212"/>
      <c r="D135" s="194" t="s">
        <v>176</v>
      </c>
      <c r="E135" s="213" t="s">
        <v>19</v>
      </c>
      <c r="F135" s="214" t="s">
        <v>218</v>
      </c>
      <c r="G135" s="212"/>
      <c r="H135" s="215">
        <v>1.925</v>
      </c>
      <c r="I135" s="216"/>
      <c r="J135" s="212"/>
      <c r="K135" s="212"/>
      <c r="L135" s="217"/>
      <c r="M135" s="218"/>
      <c r="N135" s="219"/>
      <c r="O135" s="219"/>
      <c r="P135" s="219"/>
      <c r="Q135" s="219"/>
      <c r="R135" s="219"/>
      <c r="S135" s="219"/>
      <c r="T135" s="220"/>
      <c r="AT135" s="221" t="s">
        <v>176</v>
      </c>
      <c r="AU135" s="221" t="s">
        <v>81</v>
      </c>
      <c r="AV135" s="14" t="s">
        <v>81</v>
      </c>
      <c r="AW135" s="14" t="s">
        <v>34</v>
      </c>
      <c r="AX135" s="14" t="s">
        <v>72</v>
      </c>
      <c r="AY135" s="221" t="s">
        <v>158</v>
      </c>
    </row>
    <row r="136" spans="1:65" s="15" customFormat="1">
      <c r="B136" s="222"/>
      <c r="C136" s="223"/>
      <c r="D136" s="194" t="s">
        <v>176</v>
      </c>
      <c r="E136" s="224" t="s">
        <v>19</v>
      </c>
      <c r="F136" s="225" t="s">
        <v>179</v>
      </c>
      <c r="G136" s="223"/>
      <c r="H136" s="226">
        <v>175.16500000000002</v>
      </c>
      <c r="I136" s="227"/>
      <c r="J136" s="223"/>
      <c r="K136" s="223"/>
      <c r="L136" s="228"/>
      <c r="M136" s="229"/>
      <c r="N136" s="230"/>
      <c r="O136" s="230"/>
      <c r="P136" s="230"/>
      <c r="Q136" s="230"/>
      <c r="R136" s="230"/>
      <c r="S136" s="230"/>
      <c r="T136" s="231"/>
      <c r="AT136" s="232" t="s">
        <v>176</v>
      </c>
      <c r="AU136" s="232" t="s">
        <v>81</v>
      </c>
      <c r="AV136" s="15" t="s">
        <v>165</v>
      </c>
      <c r="AW136" s="15" t="s">
        <v>34</v>
      </c>
      <c r="AX136" s="15" t="s">
        <v>79</v>
      </c>
      <c r="AY136" s="232" t="s">
        <v>158</v>
      </c>
    </row>
    <row r="137" spans="1:65" s="2" customFormat="1" ht="16.5" customHeight="1">
      <c r="A137" s="37"/>
      <c r="B137" s="38"/>
      <c r="C137" s="233" t="s">
        <v>219</v>
      </c>
      <c r="D137" s="233" t="s">
        <v>220</v>
      </c>
      <c r="E137" s="234" t="s">
        <v>221</v>
      </c>
      <c r="F137" s="235" t="s">
        <v>222</v>
      </c>
      <c r="G137" s="236" t="s">
        <v>223</v>
      </c>
      <c r="H137" s="237">
        <v>311.83199999999999</v>
      </c>
      <c r="I137" s="238"/>
      <c r="J137" s="239">
        <f>ROUND(I137*H137,2)</f>
        <v>0</v>
      </c>
      <c r="K137" s="235" t="s">
        <v>164</v>
      </c>
      <c r="L137" s="240"/>
      <c r="M137" s="241" t="s">
        <v>19</v>
      </c>
      <c r="N137" s="242" t="s">
        <v>43</v>
      </c>
      <c r="O137" s="67"/>
      <c r="P137" s="190">
        <f>O137*H137</f>
        <v>0</v>
      </c>
      <c r="Q137" s="190">
        <v>1</v>
      </c>
      <c r="R137" s="190">
        <f>Q137*H137</f>
        <v>311.83199999999999</v>
      </c>
      <c r="S137" s="190">
        <v>0</v>
      </c>
      <c r="T137" s="191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92" t="s">
        <v>219</v>
      </c>
      <c r="AT137" s="192" t="s">
        <v>220</v>
      </c>
      <c r="AU137" s="192" t="s">
        <v>81</v>
      </c>
      <c r="AY137" s="20" t="s">
        <v>158</v>
      </c>
      <c r="BE137" s="193">
        <f>IF(N137="základní",J137,0)</f>
        <v>0</v>
      </c>
      <c r="BF137" s="193">
        <f>IF(N137="snížená",J137,0)</f>
        <v>0</v>
      </c>
      <c r="BG137" s="193">
        <f>IF(N137="zákl. přenesená",J137,0)</f>
        <v>0</v>
      </c>
      <c r="BH137" s="193">
        <f>IF(N137="sníž. přenesená",J137,0)</f>
        <v>0</v>
      </c>
      <c r="BI137" s="193">
        <f>IF(N137="nulová",J137,0)</f>
        <v>0</v>
      </c>
      <c r="BJ137" s="20" t="s">
        <v>79</v>
      </c>
      <c r="BK137" s="193">
        <f>ROUND(I137*H137,2)</f>
        <v>0</v>
      </c>
      <c r="BL137" s="20" t="s">
        <v>165</v>
      </c>
      <c r="BM137" s="192" t="s">
        <v>224</v>
      </c>
    </row>
    <row r="138" spans="1:65" s="2" customFormat="1">
      <c r="A138" s="37"/>
      <c r="B138" s="38"/>
      <c r="C138" s="39"/>
      <c r="D138" s="194" t="s">
        <v>167</v>
      </c>
      <c r="E138" s="39"/>
      <c r="F138" s="195" t="s">
        <v>222</v>
      </c>
      <c r="G138" s="39"/>
      <c r="H138" s="39"/>
      <c r="I138" s="196"/>
      <c r="J138" s="39"/>
      <c r="K138" s="39"/>
      <c r="L138" s="42"/>
      <c r="M138" s="197"/>
      <c r="N138" s="198"/>
      <c r="O138" s="67"/>
      <c r="P138" s="67"/>
      <c r="Q138" s="67"/>
      <c r="R138" s="67"/>
      <c r="S138" s="67"/>
      <c r="T138" s="68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20" t="s">
        <v>167</v>
      </c>
      <c r="AU138" s="20" t="s">
        <v>81</v>
      </c>
    </row>
    <row r="139" spans="1:65" s="13" customFormat="1">
      <c r="B139" s="201"/>
      <c r="C139" s="202"/>
      <c r="D139" s="194" t="s">
        <v>176</v>
      </c>
      <c r="E139" s="203" t="s">
        <v>19</v>
      </c>
      <c r="F139" s="204" t="s">
        <v>225</v>
      </c>
      <c r="G139" s="202"/>
      <c r="H139" s="203" t="s">
        <v>19</v>
      </c>
      <c r="I139" s="205"/>
      <c r="J139" s="202"/>
      <c r="K139" s="202"/>
      <c r="L139" s="206"/>
      <c r="M139" s="207"/>
      <c r="N139" s="208"/>
      <c r="O139" s="208"/>
      <c r="P139" s="208"/>
      <c r="Q139" s="208"/>
      <c r="R139" s="208"/>
      <c r="S139" s="208"/>
      <c r="T139" s="209"/>
      <c r="AT139" s="210" t="s">
        <v>176</v>
      </c>
      <c r="AU139" s="210" t="s">
        <v>81</v>
      </c>
      <c r="AV139" s="13" t="s">
        <v>79</v>
      </c>
      <c r="AW139" s="13" t="s">
        <v>34</v>
      </c>
      <c r="AX139" s="13" t="s">
        <v>72</v>
      </c>
      <c r="AY139" s="210" t="s">
        <v>158</v>
      </c>
    </row>
    <row r="140" spans="1:65" s="14" customFormat="1">
      <c r="B140" s="211"/>
      <c r="C140" s="212"/>
      <c r="D140" s="194" t="s">
        <v>176</v>
      </c>
      <c r="E140" s="213" t="s">
        <v>19</v>
      </c>
      <c r="F140" s="214" t="s">
        <v>226</v>
      </c>
      <c r="G140" s="212"/>
      <c r="H140" s="215">
        <v>311.83199999999999</v>
      </c>
      <c r="I140" s="216"/>
      <c r="J140" s="212"/>
      <c r="K140" s="212"/>
      <c r="L140" s="217"/>
      <c r="M140" s="218"/>
      <c r="N140" s="219"/>
      <c r="O140" s="219"/>
      <c r="P140" s="219"/>
      <c r="Q140" s="219"/>
      <c r="R140" s="219"/>
      <c r="S140" s="219"/>
      <c r="T140" s="220"/>
      <c r="AT140" s="221" t="s">
        <v>176</v>
      </c>
      <c r="AU140" s="221" t="s">
        <v>81</v>
      </c>
      <c r="AV140" s="14" t="s">
        <v>81</v>
      </c>
      <c r="AW140" s="14" t="s">
        <v>34</v>
      </c>
      <c r="AX140" s="14" t="s">
        <v>72</v>
      </c>
      <c r="AY140" s="221" t="s">
        <v>158</v>
      </c>
    </row>
    <row r="141" spans="1:65" s="15" customFormat="1">
      <c r="B141" s="222"/>
      <c r="C141" s="223"/>
      <c r="D141" s="194" t="s">
        <v>176</v>
      </c>
      <c r="E141" s="224" t="s">
        <v>19</v>
      </c>
      <c r="F141" s="225" t="s">
        <v>179</v>
      </c>
      <c r="G141" s="223"/>
      <c r="H141" s="226">
        <v>311.83199999999999</v>
      </c>
      <c r="I141" s="227"/>
      <c r="J141" s="223"/>
      <c r="K141" s="223"/>
      <c r="L141" s="228"/>
      <c r="M141" s="229"/>
      <c r="N141" s="230"/>
      <c r="O141" s="230"/>
      <c r="P141" s="230"/>
      <c r="Q141" s="230"/>
      <c r="R141" s="230"/>
      <c r="S141" s="230"/>
      <c r="T141" s="231"/>
      <c r="AT141" s="232" t="s">
        <v>176</v>
      </c>
      <c r="AU141" s="232" t="s">
        <v>81</v>
      </c>
      <c r="AV141" s="15" t="s">
        <v>165</v>
      </c>
      <c r="AW141" s="15" t="s">
        <v>34</v>
      </c>
      <c r="AX141" s="15" t="s">
        <v>79</v>
      </c>
      <c r="AY141" s="232" t="s">
        <v>158</v>
      </c>
    </row>
    <row r="142" spans="1:65" s="2" customFormat="1" ht="24.25" customHeight="1">
      <c r="A142" s="37"/>
      <c r="B142" s="38"/>
      <c r="C142" s="181" t="s">
        <v>227</v>
      </c>
      <c r="D142" s="181" t="s">
        <v>160</v>
      </c>
      <c r="E142" s="182" t="s">
        <v>228</v>
      </c>
      <c r="F142" s="183" t="s">
        <v>229</v>
      </c>
      <c r="G142" s="184" t="s">
        <v>183</v>
      </c>
      <c r="H142" s="185">
        <v>26.25</v>
      </c>
      <c r="I142" s="186"/>
      <c r="J142" s="187">
        <f>ROUND(I142*H142,2)</f>
        <v>0</v>
      </c>
      <c r="K142" s="183" t="s">
        <v>164</v>
      </c>
      <c r="L142" s="42"/>
      <c r="M142" s="188" t="s">
        <v>19</v>
      </c>
      <c r="N142" s="189" t="s">
        <v>43</v>
      </c>
      <c r="O142" s="67"/>
      <c r="P142" s="190">
        <f>O142*H142</f>
        <v>0</v>
      </c>
      <c r="Q142" s="190">
        <v>0</v>
      </c>
      <c r="R142" s="190">
        <f>Q142*H142</f>
        <v>0</v>
      </c>
      <c r="S142" s="190">
        <v>0</v>
      </c>
      <c r="T142" s="191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92" t="s">
        <v>165</v>
      </c>
      <c r="AT142" s="192" t="s">
        <v>160</v>
      </c>
      <c r="AU142" s="192" t="s">
        <v>81</v>
      </c>
      <c r="AY142" s="20" t="s">
        <v>158</v>
      </c>
      <c r="BE142" s="193">
        <f>IF(N142="základní",J142,0)</f>
        <v>0</v>
      </c>
      <c r="BF142" s="193">
        <f>IF(N142="snížená",J142,0)</f>
        <v>0</v>
      </c>
      <c r="BG142" s="193">
        <f>IF(N142="zákl. přenesená",J142,0)</f>
        <v>0</v>
      </c>
      <c r="BH142" s="193">
        <f>IF(N142="sníž. přenesená",J142,0)</f>
        <v>0</v>
      </c>
      <c r="BI142" s="193">
        <f>IF(N142="nulová",J142,0)</f>
        <v>0</v>
      </c>
      <c r="BJ142" s="20" t="s">
        <v>79</v>
      </c>
      <c r="BK142" s="193">
        <f>ROUND(I142*H142,2)</f>
        <v>0</v>
      </c>
      <c r="BL142" s="20" t="s">
        <v>165</v>
      </c>
      <c r="BM142" s="192" t="s">
        <v>230</v>
      </c>
    </row>
    <row r="143" spans="1:65" s="2" customFormat="1" ht="36">
      <c r="A143" s="37"/>
      <c r="B143" s="38"/>
      <c r="C143" s="39"/>
      <c r="D143" s="194" t="s">
        <v>167</v>
      </c>
      <c r="E143" s="39"/>
      <c r="F143" s="195" t="s">
        <v>231</v>
      </c>
      <c r="G143" s="39"/>
      <c r="H143" s="39"/>
      <c r="I143" s="196"/>
      <c r="J143" s="39"/>
      <c r="K143" s="39"/>
      <c r="L143" s="42"/>
      <c r="M143" s="197"/>
      <c r="N143" s="198"/>
      <c r="O143" s="67"/>
      <c r="P143" s="67"/>
      <c r="Q143" s="67"/>
      <c r="R143" s="67"/>
      <c r="S143" s="67"/>
      <c r="T143" s="68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20" t="s">
        <v>167</v>
      </c>
      <c r="AU143" s="20" t="s">
        <v>81</v>
      </c>
    </row>
    <row r="144" spans="1:65" s="2" customFormat="1">
      <c r="A144" s="37"/>
      <c r="B144" s="38"/>
      <c r="C144" s="39"/>
      <c r="D144" s="199" t="s">
        <v>169</v>
      </c>
      <c r="E144" s="39"/>
      <c r="F144" s="200" t="s">
        <v>232</v>
      </c>
      <c r="G144" s="39"/>
      <c r="H144" s="39"/>
      <c r="I144" s="196"/>
      <c r="J144" s="39"/>
      <c r="K144" s="39"/>
      <c r="L144" s="42"/>
      <c r="M144" s="197"/>
      <c r="N144" s="198"/>
      <c r="O144" s="67"/>
      <c r="P144" s="67"/>
      <c r="Q144" s="67"/>
      <c r="R144" s="67"/>
      <c r="S144" s="67"/>
      <c r="T144" s="68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20" t="s">
        <v>169</v>
      </c>
      <c r="AU144" s="20" t="s">
        <v>81</v>
      </c>
    </row>
    <row r="145" spans="1:65" s="13" customFormat="1" ht="20">
      <c r="B145" s="201"/>
      <c r="C145" s="202"/>
      <c r="D145" s="194" t="s">
        <v>176</v>
      </c>
      <c r="E145" s="203" t="s">
        <v>19</v>
      </c>
      <c r="F145" s="204" t="s">
        <v>233</v>
      </c>
      <c r="G145" s="202"/>
      <c r="H145" s="203" t="s">
        <v>19</v>
      </c>
      <c r="I145" s="205"/>
      <c r="J145" s="202"/>
      <c r="K145" s="202"/>
      <c r="L145" s="206"/>
      <c r="M145" s="207"/>
      <c r="N145" s="208"/>
      <c r="O145" s="208"/>
      <c r="P145" s="208"/>
      <c r="Q145" s="208"/>
      <c r="R145" s="208"/>
      <c r="S145" s="208"/>
      <c r="T145" s="209"/>
      <c r="AT145" s="210" t="s">
        <v>176</v>
      </c>
      <c r="AU145" s="210" t="s">
        <v>81</v>
      </c>
      <c r="AV145" s="13" t="s">
        <v>79</v>
      </c>
      <c r="AW145" s="13" t="s">
        <v>34</v>
      </c>
      <c r="AX145" s="13" t="s">
        <v>72</v>
      </c>
      <c r="AY145" s="210" t="s">
        <v>158</v>
      </c>
    </row>
    <row r="146" spans="1:65" s="14" customFormat="1">
      <c r="B146" s="211"/>
      <c r="C146" s="212"/>
      <c r="D146" s="194" t="s">
        <v>176</v>
      </c>
      <c r="E146" s="213" t="s">
        <v>19</v>
      </c>
      <c r="F146" s="214" t="s">
        <v>234</v>
      </c>
      <c r="G146" s="212"/>
      <c r="H146" s="215">
        <v>26.25</v>
      </c>
      <c r="I146" s="216"/>
      <c r="J146" s="212"/>
      <c r="K146" s="212"/>
      <c r="L146" s="217"/>
      <c r="M146" s="218"/>
      <c r="N146" s="219"/>
      <c r="O146" s="219"/>
      <c r="P146" s="219"/>
      <c r="Q146" s="219"/>
      <c r="R146" s="219"/>
      <c r="S146" s="219"/>
      <c r="T146" s="220"/>
      <c r="AT146" s="221" t="s">
        <v>176</v>
      </c>
      <c r="AU146" s="221" t="s">
        <v>81</v>
      </c>
      <c r="AV146" s="14" t="s">
        <v>81</v>
      </c>
      <c r="AW146" s="14" t="s">
        <v>34</v>
      </c>
      <c r="AX146" s="14" t="s">
        <v>72</v>
      </c>
      <c r="AY146" s="221" t="s">
        <v>158</v>
      </c>
    </row>
    <row r="147" spans="1:65" s="15" customFormat="1">
      <c r="B147" s="222"/>
      <c r="C147" s="223"/>
      <c r="D147" s="194" t="s">
        <v>176</v>
      </c>
      <c r="E147" s="224" t="s">
        <v>19</v>
      </c>
      <c r="F147" s="225" t="s">
        <v>179</v>
      </c>
      <c r="G147" s="223"/>
      <c r="H147" s="226">
        <v>26.25</v>
      </c>
      <c r="I147" s="227"/>
      <c r="J147" s="223"/>
      <c r="K147" s="223"/>
      <c r="L147" s="228"/>
      <c r="M147" s="229"/>
      <c r="N147" s="230"/>
      <c r="O147" s="230"/>
      <c r="P147" s="230"/>
      <c r="Q147" s="230"/>
      <c r="R147" s="230"/>
      <c r="S147" s="230"/>
      <c r="T147" s="231"/>
      <c r="AT147" s="232" t="s">
        <v>176</v>
      </c>
      <c r="AU147" s="232" t="s">
        <v>81</v>
      </c>
      <c r="AV147" s="15" t="s">
        <v>165</v>
      </c>
      <c r="AW147" s="15" t="s">
        <v>34</v>
      </c>
      <c r="AX147" s="15" t="s">
        <v>79</v>
      </c>
      <c r="AY147" s="232" t="s">
        <v>158</v>
      </c>
    </row>
    <row r="148" spans="1:65" s="2" customFormat="1" ht="37.9" customHeight="1">
      <c r="A148" s="37"/>
      <c r="B148" s="38"/>
      <c r="C148" s="181" t="s">
        <v>235</v>
      </c>
      <c r="D148" s="181" t="s">
        <v>160</v>
      </c>
      <c r="E148" s="182" t="s">
        <v>236</v>
      </c>
      <c r="F148" s="183" t="s">
        <v>237</v>
      </c>
      <c r="G148" s="184" t="s">
        <v>183</v>
      </c>
      <c r="H148" s="185">
        <v>130.91499999999999</v>
      </c>
      <c r="I148" s="186"/>
      <c r="J148" s="187">
        <f>ROUND(I148*H148,2)</f>
        <v>0</v>
      </c>
      <c r="K148" s="183" t="s">
        <v>164</v>
      </c>
      <c r="L148" s="42"/>
      <c r="M148" s="188" t="s">
        <v>19</v>
      </c>
      <c r="N148" s="189" t="s">
        <v>43</v>
      </c>
      <c r="O148" s="67"/>
      <c r="P148" s="190">
        <f>O148*H148</f>
        <v>0</v>
      </c>
      <c r="Q148" s="190">
        <v>0</v>
      </c>
      <c r="R148" s="190">
        <f>Q148*H148</f>
        <v>0</v>
      </c>
      <c r="S148" s="190">
        <v>0</v>
      </c>
      <c r="T148" s="191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92" t="s">
        <v>165</v>
      </c>
      <c r="AT148" s="192" t="s">
        <v>160</v>
      </c>
      <c r="AU148" s="192" t="s">
        <v>81</v>
      </c>
      <c r="AY148" s="20" t="s">
        <v>158</v>
      </c>
      <c r="BE148" s="193">
        <f>IF(N148="základní",J148,0)</f>
        <v>0</v>
      </c>
      <c r="BF148" s="193">
        <f>IF(N148="snížená",J148,0)</f>
        <v>0</v>
      </c>
      <c r="BG148" s="193">
        <f>IF(N148="zákl. přenesená",J148,0)</f>
        <v>0</v>
      </c>
      <c r="BH148" s="193">
        <f>IF(N148="sníž. přenesená",J148,0)</f>
        <v>0</v>
      </c>
      <c r="BI148" s="193">
        <f>IF(N148="nulová",J148,0)</f>
        <v>0</v>
      </c>
      <c r="BJ148" s="20" t="s">
        <v>79</v>
      </c>
      <c r="BK148" s="193">
        <f>ROUND(I148*H148,2)</f>
        <v>0</v>
      </c>
      <c r="BL148" s="20" t="s">
        <v>165</v>
      </c>
      <c r="BM148" s="192" t="s">
        <v>238</v>
      </c>
    </row>
    <row r="149" spans="1:65" s="2" customFormat="1" ht="36">
      <c r="A149" s="37"/>
      <c r="B149" s="38"/>
      <c r="C149" s="39"/>
      <c r="D149" s="194" t="s">
        <v>167</v>
      </c>
      <c r="E149" s="39"/>
      <c r="F149" s="195" t="s">
        <v>239</v>
      </c>
      <c r="G149" s="39"/>
      <c r="H149" s="39"/>
      <c r="I149" s="196"/>
      <c r="J149" s="39"/>
      <c r="K149" s="39"/>
      <c r="L149" s="42"/>
      <c r="M149" s="197"/>
      <c r="N149" s="198"/>
      <c r="O149" s="67"/>
      <c r="P149" s="67"/>
      <c r="Q149" s="67"/>
      <c r="R149" s="67"/>
      <c r="S149" s="67"/>
      <c r="T149" s="68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20" t="s">
        <v>167</v>
      </c>
      <c r="AU149" s="20" t="s">
        <v>81</v>
      </c>
    </row>
    <row r="150" spans="1:65" s="2" customFormat="1">
      <c r="A150" s="37"/>
      <c r="B150" s="38"/>
      <c r="C150" s="39"/>
      <c r="D150" s="199" t="s">
        <v>169</v>
      </c>
      <c r="E150" s="39"/>
      <c r="F150" s="200" t="s">
        <v>240</v>
      </c>
      <c r="G150" s="39"/>
      <c r="H150" s="39"/>
      <c r="I150" s="196"/>
      <c r="J150" s="39"/>
      <c r="K150" s="39"/>
      <c r="L150" s="42"/>
      <c r="M150" s="197"/>
      <c r="N150" s="198"/>
      <c r="O150" s="67"/>
      <c r="P150" s="67"/>
      <c r="Q150" s="67"/>
      <c r="R150" s="67"/>
      <c r="S150" s="67"/>
      <c r="T150" s="68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20" t="s">
        <v>169</v>
      </c>
      <c r="AU150" s="20" t="s">
        <v>81</v>
      </c>
    </row>
    <row r="151" spans="1:65" s="14" customFormat="1">
      <c r="B151" s="211"/>
      <c r="C151" s="212"/>
      <c r="D151" s="194" t="s">
        <v>176</v>
      </c>
      <c r="E151" s="213" t="s">
        <v>19</v>
      </c>
      <c r="F151" s="214" t="s">
        <v>241</v>
      </c>
      <c r="G151" s="212"/>
      <c r="H151" s="215">
        <v>175.16499999999999</v>
      </c>
      <c r="I151" s="216"/>
      <c r="J151" s="212"/>
      <c r="K151" s="212"/>
      <c r="L151" s="217"/>
      <c r="M151" s="218"/>
      <c r="N151" s="219"/>
      <c r="O151" s="219"/>
      <c r="P151" s="219"/>
      <c r="Q151" s="219"/>
      <c r="R151" s="219"/>
      <c r="S151" s="219"/>
      <c r="T151" s="220"/>
      <c r="AT151" s="221" t="s">
        <v>176</v>
      </c>
      <c r="AU151" s="221" t="s">
        <v>81</v>
      </c>
      <c r="AV151" s="14" t="s">
        <v>81</v>
      </c>
      <c r="AW151" s="14" t="s">
        <v>34</v>
      </c>
      <c r="AX151" s="14" t="s">
        <v>72</v>
      </c>
      <c r="AY151" s="221" t="s">
        <v>158</v>
      </c>
    </row>
    <row r="152" spans="1:65" s="14" customFormat="1">
      <c r="B152" s="211"/>
      <c r="C152" s="212"/>
      <c r="D152" s="194" t="s">
        <v>176</v>
      </c>
      <c r="E152" s="213" t="s">
        <v>19</v>
      </c>
      <c r="F152" s="214" t="s">
        <v>242</v>
      </c>
      <c r="G152" s="212"/>
      <c r="H152" s="215">
        <v>-44.25</v>
      </c>
      <c r="I152" s="216"/>
      <c r="J152" s="212"/>
      <c r="K152" s="212"/>
      <c r="L152" s="217"/>
      <c r="M152" s="218"/>
      <c r="N152" s="219"/>
      <c r="O152" s="219"/>
      <c r="P152" s="219"/>
      <c r="Q152" s="219"/>
      <c r="R152" s="219"/>
      <c r="S152" s="219"/>
      <c r="T152" s="220"/>
      <c r="AT152" s="221" t="s">
        <v>176</v>
      </c>
      <c r="AU152" s="221" t="s">
        <v>81</v>
      </c>
      <c r="AV152" s="14" t="s">
        <v>81</v>
      </c>
      <c r="AW152" s="14" t="s">
        <v>34</v>
      </c>
      <c r="AX152" s="14" t="s">
        <v>72</v>
      </c>
      <c r="AY152" s="221" t="s">
        <v>158</v>
      </c>
    </row>
    <row r="153" spans="1:65" s="15" customFormat="1">
      <c r="B153" s="222"/>
      <c r="C153" s="223"/>
      <c r="D153" s="194" t="s">
        <v>176</v>
      </c>
      <c r="E153" s="224" t="s">
        <v>19</v>
      </c>
      <c r="F153" s="225" t="s">
        <v>179</v>
      </c>
      <c r="G153" s="223"/>
      <c r="H153" s="226">
        <v>130.91499999999999</v>
      </c>
      <c r="I153" s="227"/>
      <c r="J153" s="223"/>
      <c r="K153" s="223"/>
      <c r="L153" s="228"/>
      <c r="M153" s="229"/>
      <c r="N153" s="230"/>
      <c r="O153" s="230"/>
      <c r="P153" s="230"/>
      <c r="Q153" s="230"/>
      <c r="R153" s="230"/>
      <c r="S153" s="230"/>
      <c r="T153" s="231"/>
      <c r="AT153" s="232" t="s">
        <v>176</v>
      </c>
      <c r="AU153" s="232" t="s">
        <v>81</v>
      </c>
      <c r="AV153" s="15" t="s">
        <v>165</v>
      </c>
      <c r="AW153" s="15" t="s">
        <v>34</v>
      </c>
      <c r="AX153" s="15" t="s">
        <v>79</v>
      </c>
      <c r="AY153" s="232" t="s">
        <v>158</v>
      </c>
    </row>
    <row r="154" spans="1:65" s="2" customFormat="1" ht="24.25" customHeight="1">
      <c r="A154" s="37"/>
      <c r="B154" s="38"/>
      <c r="C154" s="181" t="s">
        <v>243</v>
      </c>
      <c r="D154" s="181" t="s">
        <v>160</v>
      </c>
      <c r="E154" s="182" t="s">
        <v>244</v>
      </c>
      <c r="F154" s="183" t="s">
        <v>245</v>
      </c>
      <c r="G154" s="184" t="s">
        <v>163</v>
      </c>
      <c r="H154" s="185">
        <v>150</v>
      </c>
      <c r="I154" s="186"/>
      <c r="J154" s="187">
        <f>ROUND(I154*H154,2)</f>
        <v>0</v>
      </c>
      <c r="K154" s="183" t="s">
        <v>164</v>
      </c>
      <c r="L154" s="42"/>
      <c r="M154" s="188" t="s">
        <v>19</v>
      </c>
      <c r="N154" s="189" t="s">
        <v>43</v>
      </c>
      <c r="O154" s="67"/>
      <c r="P154" s="190">
        <f>O154*H154</f>
        <v>0</v>
      </c>
      <c r="Q154" s="190">
        <v>0</v>
      </c>
      <c r="R154" s="190">
        <f>Q154*H154</f>
        <v>0</v>
      </c>
      <c r="S154" s="190">
        <v>0</v>
      </c>
      <c r="T154" s="191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92" t="s">
        <v>165</v>
      </c>
      <c r="AT154" s="192" t="s">
        <v>160</v>
      </c>
      <c r="AU154" s="192" t="s">
        <v>81</v>
      </c>
      <c r="AY154" s="20" t="s">
        <v>158</v>
      </c>
      <c r="BE154" s="193">
        <f>IF(N154="základní",J154,0)</f>
        <v>0</v>
      </c>
      <c r="BF154" s="193">
        <f>IF(N154="snížená",J154,0)</f>
        <v>0</v>
      </c>
      <c r="BG154" s="193">
        <f>IF(N154="zákl. přenesená",J154,0)</f>
        <v>0</v>
      </c>
      <c r="BH154" s="193">
        <f>IF(N154="sníž. přenesená",J154,0)</f>
        <v>0</v>
      </c>
      <c r="BI154" s="193">
        <f>IF(N154="nulová",J154,0)</f>
        <v>0</v>
      </c>
      <c r="BJ154" s="20" t="s">
        <v>79</v>
      </c>
      <c r="BK154" s="193">
        <f>ROUND(I154*H154,2)</f>
        <v>0</v>
      </c>
      <c r="BL154" s="20" t="s">
        <v>165</v>
      </c>
      <c r="BM154" s="192" t="s">
        <v>246</v>
      </c>
    </row>
    <row r="155" spans="1:65" s="2" customFormat="1" ht="18">
      <c r="A155" s="37"/>
      <c r="B155" s="38"/>
      <c r="C155" s="39"/>
      <c r="D155" s="194" t="s">
        <v>167</v>
      </c>
      <c r="E155" s="39"/>
      <c r="F155" s="195" t="s">
        <v>247</v>
      </c>
      <c r="G155" s="39"/>
      <c r="H155" s="39"/>
      <c r="I155" s="196"/>
      <c r="J155" s="39"/>
      <c r="K155" s="39"/>
      <c r="L155" s="42"/>
      <c r="M155" s="197"/>
      <c r="N155" s="198"/>
      <c r="O155" s="67"/>
      <c r="P155" s="67"/>
      <c r="Q155" s="67"/>
      <c r="R155" s="67"/>
      <c r="S155" s="67"/>
      <c r="T155" s="68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20" t="s">
        <v>167</v>
      </c>
      <c r="AU155" s="20" t="s">
        <v>81</v>
      </c>
    </row>
    <row r="156" spans="1:65" s="2" customFormat="1">
      <c r="A156" s="37"/>
      <c r="B156" s="38"/>
      <c r="C156" s="39"/>
      <c r="D156" s="199" t="s">
        <v>169</v>
      </c>
      <c r="E156" s="39"/>
      <c r="F156" s="200" t="s">
        <v>248</v>
      </c>
      <c r="G156" s="39"/>
      <c r="H156" s="39"/>
      <c r="I156" s="196"/>
      <c r="J156" s="39"/>
      <c r="K156" s="39"/>
      <c r="L156" s="42"/>
      <c r="M156" s="197"/>
      <c r="N156" s="198"/>
      <c r="O156" s="67"/>
      <c r="P156" s="67"/>
      <c r="Q156" s="67"/>
      <c r="R156" s="67"/>
      <c r="S156" s="67"/>
      <c r="T156" s="68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20" t="s">
        <v>169</v>
      </c>
      <c r="AU156" s="20" t="s">
        <v>81</v>
      </c>
    </row>
    <row r="157" spans="1:65" s="13" customFormat="1">
      <c r="B157" s="201"/>
      <c r="C157" s="202"/>
      <c r="D157" s="194" t="s">
        <v>176</v>
      </c>
      <c r="E157" s="203" t="s">
        <v>19</v>
      </c>
      <c r="F157" s="204" t="s">
        <v>249</v>
      </c>
      <c r="G157" s="202"/>
      <c r="H157" s="203" t="s">
        <v>19</v>
      </c>
      <c r="I157" s="205"/>
      <c r="J157" s="202"/>
      <c r="K157" s="202"/>
      <c r="L157" s="206"/>
      <c r="M157" s="207"/>
      <c r="N157" s="208"/>
      <c r="O157" s="208"/>
      <c r="P157" s="208"/>
      <c r="Q157" s="208"/>
      <c r="R157" s="208"/>
      <c r="S157" s="208"/>
      <c r="T157" s="209"/>
      <c r="AT157" s="210" t="s">
        <v>176</v>
      </c>
      <c r="AU157" s="210" t="s">
        <v>81</v>
      </c>
      <c r="AV157" s="13" t="s">
        <v>79</v>
      </c>
      <c r="AW157" s="13" t="s">
        <v>34</v>
      </c>
      <c r="AX157" s="13" t="s">
        <v>72</v>
      </c>
      <c r="AY157" s="210" t="s">
        <v>158</v>
      </c>
    </row>
    <row r="158" spans="1:65" s="14" customFormat="1">
      <c r="B158" s="211"/>
      <c r="C158" s="212"/>
      <c r="D158" s="194" t="s">
        <v>176</v>
      </c>
      <c r="E158" s="213" t="s">
        <v>19</v>
      </c>
      <c r="F158" s="214" t="s">
        <v>250</v>
      </c>
      <c r="G158" s="212"/>
      <c r="H158" s="215">
        <v>150</v>
      </c>
      <c r="I158" s="216"/>
      <c r="J158" s="212"/>
      <c r="K158" s="212"/>
      <c r="L158" s="217"/>
      <c r="M158" s="218"/>
      <c r="N158" s="219"/>
      <c r="O158" s="219"/>
      <c r="P158" s="219"/>
      <c r="Q158" s="219"/>
      <c r="R158" s="219"/>
      <c r="S158" s="219"/>
      <c r="T158" s="220"/>
      <c r="AT158" s="221" t="s">
        <v>176</v>
      </c>
      <c r="AU158" s="221" t="s">
        <v>81</v>
      </c>
      <c r="AV158" s="14" t="s">
        <v>81</v>
      </c>
      <c r="AW158" s="14" t="s">
        <v>34</v>
      </c>
      <c r="AX158" s="14" t="s">
        <v>72</v>
      </c>
      <c r="AY158" s="221" t="s">
        <v>158</v>
      </c>
    </row>
    <row r="159" spans="1:65" s="15" customFormat="1">
      <c r="B159" s="222"/>
      <c r="C159" s="223"/>
      <c r="D159" s="194" t="s">
        <v>176</v>
      </c>
      <c r="E159" s="224" t="s">
        <v>19</v>
      </c>
      <c r="F159" s="225" t="s">
        <v>179</v>
      </c>
      <c r="G159" s="223"/>
      <c r="H159" s="226">
        <v>150</v>
      </c>
      <c r="I159" s="227"/>
      <c r="J159" s="223"/>
      <c r="K159" s="223"/>
      <c r="L159" s="228"/>
      <c r="M159" s="229"/>
      <c r="N159" s="230"/>
      <c r="O159" s="230"/>
      <c r="P159" s="230"/>
      <c r="Q159" s="230"/>
      <c r="R159" s="230"/>
      <c r="S159" s="230"/>
      <c r="T159" s="231"/>
      <c r="AT159" s="232" t="s">
        <v>176</v>
      </c>
      <c r="AU159" s="232" t="s">
        <v>81</v>
      </c>
      <c r="AV159" s="15" t="s">
        <v>165</v>
      </c>
      <c r="AW159" s="15" t="s">
        <v>34</v>
      </c>
      <c r="AX159" s="15" t="s">
        <v>79</v>
      </c>
      <c r="AY159" s="232" t="s">
        <v>158</v>
      </c>
    </row>
    <row r="160" spans="1:65" s="2" customFormat="1" ht="24.25" customHeight="1">
      <c r="A160" s="37"/>
      <c r="B160" s="38"/>
      <c r="C160" s="181" t="s">
        <v>8</v>
      </c>
      <c r="D160" s="181" t="s">
        <v>160</v>
      </c>
      <c r="E160" s="182" t="s">
        <v>251</v>
      </c>
      <c r="F160" s="183" t="s">
        <v>252</v>
      </c>
      <c r="G160" s="184" t="s">
        <v>183</v>
      </c>
      <c r="H160" s="185">
        <v>44.25</v>
      </c>
      <c r="I160" s="186"/>
      <c r="J160" s="187">
        <f>ROUND(I160*H160,2)</f>
        <v>0</v>
      </c>
      <c r="K160" s="183" t="s">
        <v>164</v>
      </c>
      <c r="L160" s="42"/>
      <c r="M160" s="188" t="s">
        <v>19</v>
      </c>
      <c r="N160" s="189" t="s">
        <v>43</v>
      </c>
      <c r="O160" s="67"/>
      <c r="P160" s="190">
        <f>O160*H160</f>
        <v>0</v>
      </c>
      <c r="Q160" s="190">
        <v>0</v>
      </c>
      <c r="R160" s="190">
        <f>Q160*H160</f>
        <v>0</v>
      </c>
      <c r="S160" s="190">
        <v>0</v>
      </c>
      <c r="T160" s="191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92" t="s">
        <v>165</v>
      </c>
      <c r="AT160" s="192" t="s">
        <v>160</v>
      </c>
      <c r="AU160" s="192" t="s">
        <v>81</v>
      </c>
      <c r="AY160" s="20" t="s">
        <v>158</v>
      </c>
      <c r="BE160" s="193">
        <f>IF(N160="základní",J160,0)</f>
        <v>0</v>
      </c>
      <c r="BF160" s="193">
        <f>IF(N160="snížená",J160,0)</f>
        <v>0</v>
      </c>
      <c r="BG160" s="193">
        <f>IF(N160="zákl. přenesená",J160,0)</f>
        <v>0</v>
      </c>
      <c r="BH160" s="193">
        <f>IF(N160="sníž. přenesená",J160,0)</f>
        <v>0</v>
      </c>
      <c r="BI160" s="193">
        <f>IF(N160="nulová",J160,0)</f>
        <v>0</v>
      </c>
      <c r="BJ160" s="20" t="s">
        <v>79</v>
      </c>
      <c r="BK160" s="193">
        <f>ROUND(I160*H160,2)</f>
        <v>0</v>
      </c>
      <c r="BL160" s="20" t="s">
        <v>165</v>
      </c>
      <c r="BM160" s="192" t="s">
        <v>253</v>
      </c>
    </row>
    <row r="161" spans="1:65" s="2" customFormat="1" ht="27">
      <c r="A161" s="37"/>
      <c r="B161" s="38"/>
      <c r="C161" s="39"/>
      <c r="D161" s="194" t="s">
        <v>167</v>
      </c>
      <c r="E161" s="39"/>
      <c r="F161" s="195" t="s">
        <v>254</v>
      </c>
      <c r="G161" s="39"/>
      <c r="H161" s="39"/>
      <c r="I161" s="196"/>
      <c r="J161" s="39"/>
      <c r="K161" s="39"/>
      <c r="L161" s="42"/>
      <c r="M161" s="197"/>
      <c r="N161" s="198"/>
      <c r="O161" s="67"/>
      <c r="P161" s="67"/>
      <c r="Q161" s="67"/>
      <c r="R161" s="67"/>
      <c r="S161" s="67"/>
      <c r="T161" s="68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20" t="s">
        <v>167</v>
      </c>
      <c r="AU161" s="20" t="s">
        <v>81</v>
      </c>
    </row>
    <row r="162" spans="1:65" s="2" customFormat="1">
      <c r="A162" s="37"/>
      <c r="B162" s="38"/>
      <c r="C162" s="39"/>
      <c r="D162" s="199" t="s">
        <v>169</v>
      </c>
      <c r="E162" s="39"/>
      <c r="F162" s="200" t="s">
        <v>255</v>
      </c>
      <c r="G162" s="39"/>
      <c r="H162" s="39"/>
      <c r="I162" s="196"/>
      <c r="J162" s="39"/>
      <c r="K162" s="39"/>
      <c r="L162" s="42"/>
      <c r="M162" s="197"/>
      <c r="N162" s="198"/>
      <c r="O162" s="67"/>
      <c r="P162" s="67"/>
      <c r="Q162" s="67"/>
      <c r="R162" s="67"/>
      <c r="S162" s="67"/>
      <c r="T162" s="68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20" t="s">
        <v>169</v>
      </c>
      <c r="AU162" s="20" t="s">
        <v>81</v>
      </c>
    </row>
    <row r="163" spans="1:65" s="14" customFormat="1">
      <c r="B163" s="211"/>
      <c r="C163" s="212"/>
      <c r="D163" s="194" t="s">
        <v>176</v>
      </c>
      <c r="E163" s="213" t="s">
        <v>19</v>
      </c>
      <c r="F163" s="214" t="s">
        <v>201</v>
      </c>
      <c r="G163" s="212"/>
      <c r="H163" s="215">
        <v>21</v>
      </c>
      <c r="I163" s="216"/>
      <c r="J163" s="212"/>
      <c r="K163" s="212"/>
      <c r="L163" s="217"/>
      <c r="M163" s="218"/>
      <c r="N163" s="219"/>
      <c r="O163" s="219"/>
      <c r="P163" s="219"/>
      <c r="Q163" s="219"/>
      <c r="R163" s="219"/>
      <c r="S163" s="219"/>
      <c r="T163" s="220"/>
      <c r="AT163" s="221" t="s">
        <v>176</v>
      </c>
      <c r="AU163" s="221" t="s">
        <v>81</v>
      </c>
      <c r="AV163" s="14" t="s">
        <v>81</v>
      </c>
      <c r="AW163" s="14" t="s">
        <v>34</v>
      </c>
      <c r="AX163" s="14" t="s">
        <v>72</v>
      </c>
      <c r="AY163" s="221" t="s">
        <v>158</v>
      </c>
    </row>
    <row r="164" spans="1:65" s="14" customFormat="1" ht="20">
      <c r="B164" s="211"/>
      <c r="C164" s="212"/>
      <c r="D164" s="194" t="s">
        <v>176</v>
      </c>
      <c r="E164" s="213" t="s">
        <v>19</v>
      </c>
      <c r="F164" s="214" t="s">
        <v>202</v>
      </c>
      <c r="G164" s="212"/>
      <c r="H164" s="215">
        <v>23.25</v>
      </c>
      <c r="I164" s="216"/>
      <c r="J164" s="212"/>
      <c r="K164" s="212"/>
      <c r="L164" s="217"/>
      <c r="M164" s="218"/>
      <c r="N164" s="219"/>
      <c r="O164" s="219"/>
      <c r="P164" s="219"/>
      <c r="Q164" s="219"/>
      <c r="R164" s="219"/>
      <c r="S164" s="219"/>
      <c r="T164" s="220"/>
      <c r="AT164" s="221" t="s">
        <v>176</v>
      </c>
      <c r="AU164" s="221" t="s">
        <v>81</v>
      </c>
      <c r="AV164" s="14" t="s">
        <v>81</v>
      </c>
      <c r="AW164" s="14" t="s">
        <v>34</v>
      </c>
      <c r="AX164" s="14" t="s">
        <v>72</v>
      </c>
      <c r="AY164" s="221" t="s">
        <v>158</v>
      </c>
    </row>
    <row r="165" spans="1:65" s="15" customFormat="1">
      <c r="B165" s="222"/>
      <c r="C165" s="223"/>
      <c r="D165" s="194" t="s">
        <v>176</v>
      </c>
      <c r="E165" s="224" t="s">
        <v>19</v>
      </c>
      <c r="F165" s="225" t="s">
        <v>179</v>
      </c>
      <c r="G165" s="223"/>
      <c r="H165" s="226">
        <v>44.25</v>
      </c>
      <c r="I165" s="227"/>
      <c r="J165" s="223"/>
      <c r="K165" s="223"/>
      <c r="L165" s="228"/>
      <c r="M165" s="229"/>
      <c r="N165" s="230"/>
      <c r="O165" s="230"/>
      <c r="P165" s="230"/>
      <c r="Q165" s="230"/>
      <c r="R165" s="230"/>
      <c r="S165" s="230"/>
      <c r="T165" s="231"/>
      <c r="AT165" s="232" t="s">
        <v>176</v>
      </c>
      <c r="AU165" s="232" t="s">
        <v>81</v>
      </c>
      <c r="AV165" s="15" t="s">
        <v>165</v>
      </c>
      <c r="AW165" s="15" t="s">
        <v>34</v>
      </c>
      <c r="AX165" s="15" t="s">
        <v>79</v>
      </c>
      <c r="AY165" s="232" t="s">
        <v>158</v>
      </c>
    </row>
    <row r="166" spans="1:65" s="2" customFormat="1" ht="16.5" customHeight="1">
      <c r="A166" s="37"/>
      <c r="B166" s="38"/>
      <c r="C166" s="181" t="s">
        <v>256</v>
      </c>
      <c r="D166" s="181" t="s">
        <v>160</v>
      </c>
      <c r="E166" s="182" t="s">
        <v>257</v>
      </c>
      <c r="F166" s="183" t="s">
        <v>258</v>
      </c>
      <c r="G166" s="184" t="s">
        <v>183</v>
      </c>
      <c r="H166" s="185">
        <v>187.26499999999999</v>
      </c>
      <c r="I166" s="186"/>
      <c r="J166" s="187">
        <f>ROUND(I166*H166,2)</f>
        <v>0</v>
      </c>
      <c r="K166" s="183" t="s">
        <v>164</v>
      </c>
      <c r="L166" s="42"/>
      <c r="M166" s="188" t="s">
        <v>19</v>
      </c>
      <c r="N166" s="189" t="s">
        <v>43</v>
      </c>
      <c r="O166" s="67"/>
      <c r="P166" s="190">
        <f>O166*H166</f>
        <v>0</v>
      </c>
      <c r="Q166" s="190">
        <v>0</v>
      </c>
      <c r="R166" s="190">
        <f>Q166*H166</f>
        <v>0</v>
      </c>
      <c r="S166" s="190">
        <v>0</v>
      </c>
      <c r="T166" s="191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92" t="s">
        <v>165</v>
      </c>
      <c r="AT166" s="192" t="s">
        <v>160</v>
      </c>
      <c r="AU166" s="192" t="s">
        <v>81</v>
      </c>
      <c r="AY166" s="20" t="s">
        <v>158</v>
      </c>
      <c r="BE166" s="193">
        <f>IF(N166="základní",J166,0)</f>
        <v>0</v>
      </c>
      <c r="BF166" s="193">
        <f>IF(N166="snížená",J166,0)</f>
        <v>0</v>
      </c>
      <c r="BG166" s="193">
        <f>IF(N166="zákl. přenesená",J166,0)</f>
        <v>0</v>
      </c>
      <c r="BH166" s="193">
        <f>IF(N166="sníž. přenesená",J166,0)</f>
        <v>0</v>
      </c>
      <c r="BI166" s="193">
        <f>IF(N166="nulová",J166,0)</f>
        <v>0</v>
      </c>
      <c r="BJ166" s="20" t="s">
        <v>79</v>
      </c>
      <c r="BK166" s="193">
        <f>ROUND(I166*H166,2)</f>
        <v>0</v>
      </c>
      <c r="BL166" s="20" t="s">
        <v>165</v>
      </c>
      <c r="BM166" s="192" t="s">
        <v>259</v>
      </c>
    </row>
    <row r="167" spans="1:65" s="2" customFormat="1" ht="18">
      <c r="A167" s="37"/>
      <c r="B167" s="38"/>
      <c r="C167" s="39"/>
      <c r="D167" s="194" t="s">
        <v>167</v>
      </c>
      <c r="E167" s="39"/>
      <c r="F167" s="195" t="s">
        <v>260</v>
      </c>
      <c r="G167" s="39"/>
      <c r="H167" s="39"/>
      <c r="I167" s="196"/>
      <c r="J167" s="39"/>
      <c r="K167" s="39"/>
      <c r="L167" s="42"/>
      <c r="M167" s="197"/>
      <c r="N167" s="198"/>
      <c r="O167" s="67"/>
      <c r="P167" s="67"/>
      <c r="Q167" s="67"/>
      <c r="R167" s="67"/>
      <c r="S167" s="67"/>
      <c r="T167" s="68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20" t="s">
        <v>167</v>
      </c>
      <c r="AU167" s="20" t="s">
        <v>81</v>
      </c>
    </row>
    <row r="168" spans="1:65" s="2" customFormat="1">
      <c r="A168" s="37"/>
      <c r="B168" s="38"/>
      <c r="C168" s="39"/>
      <c r="D168" s="199" t="s">
        <v>169</v>
      </c>
      <c r="E168" s="39"/>
      <c r="F168" s="200" t="s">
        <v>261</v>
      </c>
      <c r="G168" s="39"/>
      <c r="H168" s="39"/>
      <c r="I168" s="196"/>
      <c r="J168" s="39"/>
      <c r="K168" s="39"/>
      <c r="L168" s="42"/>
      <c r="M168" s="197"/>
      <c r="N168" s="198"/>
      <c r="O168" s="67"/>
      <c r="P168" s="67"/>
      <c r="Q168" s="67"/>
      <c r="R168" s="67"/>
      <c r="S168" s="67"/>
      <c r="T168" s="68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20" t="s">
        <v>169</v>
      </c>
      <c r="AU168" s="20" t="s">
        <v>81</v>
      </c>
    </row>
    <row r="169" spans="1:65" s="14" customFormat="1">
      <c r="B169" s="211"/>
      <c r="C169" s="212"/>
      <c r="D169" s="194" t="s">
        <v>176</v>
      </c>
      <c r="E169" s="213" t="s">
        <v>19</v>
      </c>
      <c r="F169" s="214" t="s">
        <v>262</v>
      </c>
      <c r="G169" s="212"/>
      <c r="H169" s="215">
        <v>175.16499999999999</v>
      </c>
      <c r="I169" s="216"/>
      <c r="J169" s="212"/>
      <c r="K169" s="212"/>
      <c r="L169" s="217"/>
      <c r="M169" s="218"/>
      <c r="N169" s="219"/>
      <c r="O169" s="219"/>
      <c r="P169" s="219"/>
      <c r="Q169" s="219"/>
      <c r="R169" s="219"/>
      <c r="S169" s="219"/>
      <c r="T169" s="220"/>
      <c r="AT169" s="221" t="s">
        <v>176</v>
      </c>
      <c r="AU169" s="221" t="s">
        <v>81</v>
      </c>
      <c r="AV169" s="14" t="s">
        <v>81</v>
      </c>
      <c r="AW169" s="14" t="s">
        <v>34</v>
      </c>
      <c r="AX169" s="14" t="s">
        <v>72</v>
      </c>
      <c r="AY169" s="221" t="s">
        <v>158</v>
      </c>
    </row>
    <row r="170" spans="1:65" s="14" customFormat="1">
      <c r="B170" s="211"/>
      <c r="C170" s="212"/>
      <c r="D170" s="194" t="s">
        <v>176</v>
      </c>
      <c r="E170" s="213" t="s">
        <v>19</v>
      </c>
      <c r="F170" s="214" t="s">
        <v>263</v>
      </c>
      <c r="G170" s="212"/>
      <c r="H170" s="215">
        <v>12.1</v>
      </c>
      <c r="I170" s="216"/>
      <c r="J170" s="212"/>
      <c r="K170" s="212"/>
      <c r="L170" s="217"/>
      <c r="M170" s="218"/>
      <c r="N170" s="219"/>
      <c r="O170" s="219"/>
      <c r="P170" s="219"/>
      <c r="Q170" s="219"/>
      <c r="R170" s="219"/>
      <c r="S170" s="219"/>
      <c r="T170" s="220"/>
      <c r="AT170" s="221" t="s">
        <v>176</v>
      </c>
      <c r="AU170" s="221" t="s">
        <v>81</v>
      </c>
      <c r="AV170" s="14" t="s">
        <v>81</v>
      </c>
      <c r="AW170" s="14" t="s">
        <v>34</v>
      </c>
      <c r="AX170" s="14" t="s">
        <v>72</v>
      </c>
      <c r="AY170" s="221" t="s">
        <v>158</v>
      </c>
    </row>
    <row r="171" spans="1:65" s="15" customFormat="1">
      <c r="B171" s="222"/>
      <c r="C171" s="223"/>
      <c r="D171" s="194" t="s">
        <v>176</v>
      </c>
      <c r="E171" s="224" t="s">
        <v>19</v>
      </c>
      <c r="F171" s="225" t="s">
        <v>179</v>
      </c>
      <c r="G171" s="223"/>
      <c r="H171" s="226">
        <v>187.26499999999999</v>
      </c>
      <c r="I171" s="227"/>
      <c r="J171" s="223"/>
      <c r="K171" s="223"/>
      <c r="L171" s="228"/>
      <c r="M171" s="229"/>
      <c r="N171" s="230"/>
      <c r="O171" s="230"/>
      <c r="P171" s="230"/>
      <c r="Q171" s="230"/>
      <c r="R171" s="230"/>
      <c r="S171" s="230"/>
      <c r="T171" s="231"/>
      <c r="AT171" s="232" t="s">
        <v>176</v>
      </c>
      <c r="AU171" s="232" t="s">
        <v>81</v>
      </c>
      <c r="AV171" s="15" t="s">
        <v>165</v>
      </c>
      <c r="AW171" s="15" t="s">
        <v>34</v>
      </c>
      <c r="AX171" s="15" t="s">
        <v>79</v>
      </c>
      <c r="AY171" s="232" t="s">
        <v>158</v>
      </c>
    </row>
    <row r="172" spans="1:65" s="2" customFormat="1" ht="24.25" customHeight="1">
      <c r="A172" s="37"/>
      <c r="B172" s="38"/>
      <c r="C172" s="181" t="s">
        <v>264</v>
      </c>
      <c r="D172" s="181" t="s">
        <v>160</v>
      </c>
      <c r="E172" s="182" t="s">
        <v>265</v>
      </c>
      <c r="F172" s="183" t="s">
        <v>266</v>
      </c>
      <c r="G172" s="184" t="s">
        <v>267</v>
      </c>
      <c r="H172" s="185">
        <v>173.24</v>
      </c>
      <c r="I172" s="186"/>
      <c r="J172" s="187">
        <f>ROUND(I172*H172,2)</f>
        <v>0</v>
      </c>
      <c r="K172" s="183" t="s">
        <v>164</v>
      </c>
      <c r="L172" s="42"/>
      <c r="M172" s="188" t="s">
        <v>19</v>
      </c>
      <c r="N172" s="189" t="s">
        <v>43</v>
      </c>
      <c r="O172" s="67"/>
      <c r="P172" s="190">
        <f>O172*H172</f>
        <v>0</v>
      </c>
      <c r="Q172" s="190">
        <v>0</v>
      </c>
      <c r="R172" s="190">
        <f>Q172*H172</f>
        <v>0</v>
      </c>
      <c r="S172" s="190">
        <v>0</v>
      </c>
      <c r="T172" s="191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92" t="s">
        <v>165</v>
      </c>
      <c r="AT172" s="192" t="s">
        <v>160</v>
      </c>
      <c r="AU172" s="192" t="s">
        <v>81</v>
      </c>
      <c r="AY172" s="20" t="s">
        <v>158</v>
      </c>
      <c r="BE172" s="193">
        <f>IF(N172="základní",J172,0)</f>
        <v>0</v>
      </c>
      <c r="BF172" s="193">
        <f>IF(N172="snížená",J172,0)</f>
        <v>0</v>
      </c>
      <c r="BG172" s="193">
        <f>IF(N172="zákl. přenesená",J172,0)</f>
        <v>0</v>
      </c>
      <c r="BH172" s="193">
        <f>IF(N172="sníž. přenesená",J172,0)</f>
        <v>0</v>
      </c>
      <c r="BI172" s="193">
        <f>IF(N172="nulová",J172,0)</f>
        <v>0</v>
      </c>
      <c r="BJ172" s="20" t="s">
        <v>79</v>
      </c>
      <c r="BK172" s="193">
        <f>ROUND(I172*H172,2)</f>
        <v>0</v>
      </c>
      <c r="BL172" s="20" t="s">
        <v>165</v>
      </c>
      <c r="BM172" s="192" t="s">
        <v>268</v>
      </c>
    </row>
    <row r="173" spans="1:65" s="2" customFormat="1" ht="27">
      <c r="A173" s="37"/>
      <c r="B173" s="38"/>
      <c r="C173" s="39"/>
      <c r="D173" s="194" t="s">
        <v>167</v>
      </c>
      <c r="E173" s="39"/>
      <c r="F173" s="195" t="s">
        <v>269</v>
      </c>
      <c r="G173" s="39"/>
      <c r="H173" s="39"/>
      <c r="I173" s="196"/>
      <c r="J173" s="39"/>
      <c r="K173" s="39"/>
      <c r="L173" s="42"/>
      <c r="M173" s="197"/>
      <c r="N173" s="198"/>
      <c r="O173" s="67"/>
      <c r="P173" s="67"/>
      <c r="Q173" s="67"/>
      <c r="R173" s="67"/>
      <c r="S173" s="67"/>
      <c r="T173" s="68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20" t="s">
        <v>167</v>
      </c>
      <c r="AU173" s="20" t="s">
        <v>81</v>
      </c>
    </row>
    <row r="174" spans="1:65" s="2" customFormat="1">
      <c r="A174" s="37"/>
      <c r="B174" s="38"/>
      <c r="C174" s="39"/>
      <c r="D174" s="199" t="s">
        <v>169</v>
      </c>
      <c r="E174" s="39"/>
      <c r="F174" s="200" t="s">
        <v>270</v>
      </c>
      <c r="G174" s="39"/>
      <c r="H174" s="39"/>
      <c r="I174" s="196"/>
      <c r="J174" s="39"/>
      <c r="K174" s="39"/>
      <c r="L174" s="42"/>
      <c r="M174" s="197"/>
      <c r="N174" s="198"/>
      <c r="O174" s="67"/>
      <c r="P174" s="67"/>
      <c r="Q174" s="67"/>
      <c r="R174" s="67"/>
      <c r="S174" s="67"/>
      <c r="T174" s="68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20" t="s">
        <v>169</v>
      </c>
      <c r="AU174" s="20" t="s">
        <v>81</v>
      </c>
    </row>
    <row r="175" spans="1:65" s="14" customFormat="1">
      <c r="B175" s="211"/>
      <c r="C175" s="212"/>
      <c r="D175" s="194" t="s">
        <v>176</v>
      </c>
      <c r="E175" s="213" t="s">
        <v>19</v>
      </c>
      <c r="F175" s="214" t="s">
        <v>271</v>
      </c>
      <c r="G175" s="212"/>
      <c r="H175" s="215">
        <v>173.24</v>
      </c>
      <c r="I175" s="216"/>
      <c r="J175" s="212"/>
      <c r="K175" s="212"/>
      <c r="L175" s="217"/>
      <c r="M175" s="218"/>
      <c r="N175" s="219"/>
      <c r="O175" s="219"/>
      <c r="P175" s="219"/>
      <c r="Q175" s="219"/>
      <c r="R175" s="219"/>
      <c r="S175" s="219"/>
      <c r="T175" s="220"/>
      <c r="AT175" s="221" t="s">
        <v>176</v>
      </c>
      <c r="AU175" s="221" t="s">
        <v>81</v>
      </c>
      <c r="AV175" s="14" t="s">
        <v>81</v>
      </c>
      <c r="AW175" s="14" t="s">
        <v>34</v>
      </c>
      <c r="AX175" s="14" t="s">
        <v>72</v>
      </c>
      <c r="AY175" s="221" t="s">
        <v>158</v>
      </c>
    </row>
    <row r="176" spans="1:65" s="15" customFormat="1">
      <c r="B176" s="222"/>
      <c r="C176" s="223"/>
      <c r="D176" s="194" t="s">
        <v>176</v>
      </c>
      <c r="E176" s="224" t="s">
        <v>19</v>
      </c>
      <c r="F176" s="225" t="s">
        <v>179</v>
      </c>
      <c r="G176" s="223"/>
      <c r="H176" s="226">
        <v>173.24</v>
      </c>
      <c r="I176" s="227"/>
      <c r="J176" s="223"/>
      <c r="K176" s="223"/>
      <c r="L176" s="228"/>
      <c r="M176" s="229"/>
      <c r="N176" s="230"/>
      <c r="O176" s="230"/>
      <c r="P176" s="230"/>
      <c r="Q176" s="230"/>
      <c r="R176" s="230"/>
      <c r="S176" s="230"/>
      <c r="T176" s="231"/>
      <c r="AT176" s="232" t="s">
        <v>176</v>
      </c>
      <c r="AU176" s="232" t="s">
        <v>81</v>
      </c>
      <c r="AV176" s="15" t="s">
        <v>165</v>
      </c>
      <c r="AW176" s="15" t="s">
        <v>34</v>
      </c>
      <c r="AX176" s="15" t="s">
        <v>79</v>
      </c>
      <c r="AY176" s="232" t="s">
        <v>158</v>
      </c>
    </row>
    <row r="177" spans="1:65" s="2" customFormat="1" ht="24.25" customHeight="1">
      <c r="A177" s="37"/>
      <c r="B177" s="38"/>
      <c r="C177" s="181" t="s">
        <v>272</v>
      </c>
      <c r="D177" s="181" t="s">
        <v>160</v>
      </c>
      <c r="E177" s="182" t="s">
        <v>273</v>
      </c>
      <c r="F177" s="183" t="s">
        <v>274</v>
      </c>
      <c r="G177" s="184" t="s">
        <v>163</v>
      </c>
      <c r="H177" s="185">
        <v>80</v>
      </c>
      <c r="I177" s="186"/>
      <c r="J177" s="187">
        <f>ROUND(I177*H177,2)</f>
        <v>0</v>
      </c>
      <c r="K177" s="183" t="s">
        <v>164</v>
      </c>
      <c r="L177" s="42"/>
      <c r="M177" s="188" t="s">
        <v>19</v>
      </c>
      <c r="N177" s="189" t="s">
        <v>43</v>
      </c>
      <c r="O177" s="67"/>
      <c r="P177" s="190">
        <f>O177*H177</f>
        <v>0</v>
      </c>
      <c r="Q177" s="190">
        <v>0</v>
      </c>
      <c r="R177" s="190">
        <f>Q177*H177</f>
        <v>0</v>
      </c>
      <c r="S177" s="190">
        <v>0</v>
      </c>
      <c r="T177" s="191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192" t="s">
        <v>165</v>
      </c>
      <c r="AT177" s="192" t="s">
        <v>160</v>
      </c>
      <c r="AU177" s="192" t="s">
        <v>81</v>
      </c>
      <c r="AY177" s="20" t="s">
        <v>158</v>
      </c>
      <c r="BE177" s="193">
        <f>IF(N177="základní",J177,0)</f>
        <v>0</v>
      </c>
      <c r="BF177" s="193">
        <f>IF(N177="snížená",J177,0)</f>
        <v>0</v>
      </c>
      <c r="BG177" s="193">
        <f>IF(N177="zákl. přenesená",J177,0)</f>
        <v>0</v>
      </c>
      <c r="BH177" s="193">
        <f>IF(N177="sníž. přenesená",J177,0)</f>
        <v>0</v>
      </c>
      <c r="BI177" s="193">
        <f>IF(N177="nulová",J177,0)</f>
        <v>0</v>
      </c>
      <c r="BJ177" s="20" t="s">
        <v>79</v>
      </c>
      <c r="BK177" s="193">
        <f>ROUND(I177*H177,2)</f>
        <v>0</v>
      </c>
      <c r="BL177" s="20" t="s">
        <v>165</v>
      </c>
      <c r="BM177" s="192" t="s">
        <v>275</v>
      </c>
    </row>
    <row r="178" spans="1:65" s="2" customFormat="1" ht="18">
      <c r="A178" s="37"/>
      <c r="B178" s="38"/>
      <c r="C178" s="39"/>
      <c r="D178" s="194" t="s">
        <v>167</v>
      </c>
      <c r="E178" s="39"/>
      <c r="F178" s="195" t="s">
        <v>276</v>
      </c>
      <c r="G178" s="39"/>
      <c r="H178" s="39"/>
      <c r="I178" s="196"/>
      <c r="J178" s="39"/>
      <c r="K178" s="39"/>
      <c r="L178" s="42"/>
      <c r="M178" s="197"/>
      <c r="N178" s="198"/>
      <c r="O178" s="67"/>
      <c r="P178" s="67"/>
      <c r="Q178" s="67"/>
      <c r="R178" s="67"/>
      <c r="S178" s="67"/>
      <c r="T178" s="68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20" t="s">
        <v>167</v>
      </c>
      <c r="AU178" s="20" t="s">
        <v>81</v>
      </c>
    </row>
    <row r="179" spans="1:65" s="2" customFormat="1">
      <c r="A179" s="37"/>
      <c r="B179" s="38"/>
      <c r="C179" s="39"/>
      <c r="D179" s="199" t="s">
        <v>169</v>
      </c>
      <c r="E179" s="39"/>
      <c r="F179" s="200" t="s">
        <v>277</v>
      </c>
      <c r="G179" s="39"/>
      <c r="H179" s="39"/>
      <c r="I179" s="196"/>
      <c r="J179" s="39"/>
      <c r="K179" s="39"/>
      <c r="L179" s="42"/>
      <c r="M179" s="197"/>
      <c r="N179" s="198"/>
      <c r="O179" s="67"/>
      <c r="P179" s="67"/>
      <c r="Q179" s="67"/>
      <c r="R179" s="67"/>
      <c r="S179" s="67"/>
      <c r="T179" s="68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20" t="s">
        <v>169</v>
      </c>
      <c r="AU179" s="20" t="s">
        <v>81</v>
      </c>
    </row>
    <row r="180" spans="1:65" s="14" customFormat="1">
      <c r="B180" s="211"/>
      <c r="C180" s="212"/>
      <c r="D180" s="194" t="s">
        <v>176</v>
      </c>
      <c r="E180" s="213" t="s">
        <v>19</v>
      </c>
      <c r="F180" s="214" t="s">
        <v>278</v>
      </c>
      <c r="G180" s="212"/>
      <c r="H180" s="215">
        <v>80</v>
      </c>
      <c r="I180" s="216"/>
      <c r="J180" s="212"/>
      <c r="K180" s="212"/>
      <c r="L180" s="217"/>
      <c r="M180" s="218"/>
      <c r="N180" s="219"/>
      <c r="O180" s="219"/>
      <c r="P180" s="219"/>
      <c r="Q180" s="219"/>
      <c r="R180" s="219"/>
      <c r="S180" s="219"/>
      <c r="T180" s="220"/>
      <c r="AT180" s="221" t="s">
        <v>176</v>
      </c>
      <c r="AU180" s="221" t="s">
        <v>81</v>
      </c>
      <c r="AV180" s="14" t="s">
        <v>81</v>
      </c>
      <c r="AW180" s="14" t="s">
        <v>34</v>
      </c>
      <c r="AX180" s="14" t="s">
        <v>72</v>
      </c>
      <c r="AY180" s="221" t="s">
        <v>158</v>
      </c>
    </row>
    <row r="181" spans="1:65" s="15" customFormat="1">
      <c r="B181" s="222"/>
      <c r="C181" s="223"/>
      <c r="D181" s="194" t="s">
        <v>176</v>
      </c>
      <c r="E181" s="224" t="s">
        <v>19</v>
      </c>
      <c r="F181" s="225" t="s">
        <v>179</v>
      </c>
      <c r="G181" s="223"/>
      <c r="H181" s="226">
        <v>80</v>
      </c>
      <c r="I181" s="227"/>
      <c r="J181" s="223"/>
      <c r="K181" s="223"/>
      <c r="L181" s="228"/>
      <c r="M181" s="229"/>
      <c r="N181" s="230"/>
      <c r="O181" s="230"/>
      <c r="P181" s="230"/>
      <c r="Q181" s="230"/>
      <c r="R181" s="230"/>
      <c r="S181" s="230"/>
      <c r="T181" s="231"/>
      <c r="AT181" s="232" t="s">
        <v>176</v>
      </c>
      <c r="AU181" s="232" t="s">
        <v>81</v>
      </c>
      <c r="AV181" s="15" t="s">
        <v>165</v>
      </c>
      <c r="AW181" s="15" t="s">
        <v>34</v>
      </c>
      <c r="AX181" s="15" t="s">
        <v>79</v>
      </c>
      <c r="AY181" s="232" t="s">
        <v>158</v>
      </c>
    </row>
    <row r="182" spans="1:65" s="2" customFormat="1" ht="16.5" customHeight="1">
      <c r="A182" s="37"/>
      <c r="B182" s="38"/>
      <c r="C182" s="233" t="s">
        <v>279</v>
      </c>
      <c r="D182" s="233" t="s">
        <v>220</v>
      </c>
      <c r="E182" s="234" t="s">
        <v>280</v>
      </c>
      <c r="F182" s="235" t="s">
        <v>281</v>
      </c>
      <c r="G182" s="236" t="s">
        <v>282</v>
      </c>
      <c r="H182" s="237">
        <v>2</v>
      </c>
      <c r="I182" s="238"/>
      <c r="J182" s="239">
        <f>ROUND(I182*H182,2)</f>
        <v>0</v>
      </c>
      <c r="K182" s="235" t="s">
        <v>164</v>
      </c>
      <c r="L182" s="240"/>
      <c r="M182" s="241" t="s">
        <v>19</v>
      </c>
      <c r="N182" s="242" t="s">
        <v>43</v>
      </c>
      <c r="O182" s="67"/>
      <c r="P182" s="190">
        <f>O182*H182</f>
        <v>0</v>
      </c>
      <c r="Q182" s="190">
        <v>1E-3</v>
      </c>
      <c r="R182" s="190">
        <f>Q182*H182</f>
        <v>2E-3</v>
      </c>
      <c r="S182" s="190">
        <v>0</v>
      </c>
      <c r="T182" s="191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192" t="s">
        <v>219</v>
      </c>
      <c r="AT182" s="192" t="s">
        <v>220</v>
      </c>
      <c r="AU182" s="192" t="s">
        <v>81</v>
      </c>
      <c r="AY182" s="20" t="s">
        <v>158</v>
      </c>
      <c r="BE182" s="193">
        <f>IF(N182="základní",J182,0)</f>
        <v>0</v>
      </c>
      <c r="BF182" s="193">
        <f>IF(N182="snížená",J182,0)</f>
        <v>0</v>
      </c>
      <c r="BG182" s="193">
        <f>IF(N182="zákl. přenesená",J182,0)</f>
        <v>0</v>
      </c>
      <c r="BH182" s="193">
        <f>IF(N182="sníž. přenesená",J182,0)</f>
        <v>0</v>
      </c>
      <c r="BI182" s="193">
        <f>IF(N182="nulová",J182,0)</f>
        <v>0</v>
      </c>
      <c r="BJ182" s="20" t="s">
        <v>79</v>
      </c>
      <c r="BK182" s="193">
        <f>ROUND(I182*H182,2)</f>
        <v>0</v>
      </c>
      <c r="BL182" s="20" t="s">
        <v>165</v>
      </c>
      <c r="BM182" s="192" t="s">
        <v>283</v>
      </c>
    </row>
    <row r="183" spans="1:65" s="2" customFormat="1">
      <c r="A183" s="37"/>
      <c r="B183" s="38"/>
      <c r="C183" s="39"/>
      <c r="D183" s="194" t="s">
        <v>167</v>
      </c>
      <c r="E183" s="39"/>
      <c r="F183" s="195" t="s">
        <v>281</v>
      </c>
      <c r="G183" s="39"/>
      <c r="H183" s="39"/>
      <c r="I183" s="196"/>
      <c r="J183" s="39"/>
      <c r="K183" s="39"/>
      <c r="L183" s="42"/>
      <c r="M183" s="197"/>
      <c r="N183" s="198"/>
      <c r="O183" s="67"/>
      <c r="P183" s="67"/>
      <c r="Q183" s="67"/>
      <c r="R183" s="67"/>
      <c r="S183" s="67"/>
      <c r="T183" s="68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20" t="s">
        <v>167</v>
      </c>
      <c r="AU183" s="20" t="s">
        <v>81</v>
      </c>
    </row>
    <row r="184" spans="1:65" s="14" customFormat="1">
      <c r="B184" s="211"/>
      <c r="C184" s="212"/>
      <c r="D184" s="194" t="s">
        <v>176</v>
      </c>
      <c r="E184" s="213" t="s">
        <v>19</v>
      </c>
      <c r="F184" s="214" t="s">
        <v>284</v>
      </c>
      <c r="G184" s="212"/>
      <c r="H184" s="215">
        <v>2</v>
      </c>
      <c r="I184" s="216"/>
      <c r="J184" s="212"/>
      <c r="K184" s="212"/>
      <c r="L184" s="217"/>
      <c r="M184" s="218"/>
      <c r="N184" s="219"/>
      <c r="O184" s="219"/>
      <c r="P184" s="219"/>
      <c r="Q184" s="219"/>
      <c r="R184" s="219"/>
      <c r="S184" s="219"/>
      <c r="T184" s="220"/>
      <c r="AT184" s="221" t="s">
        <v>176</v>
      </c>
      <c r="AU184" s="221" t="s">
        <v>81</v>
      </c>
      <c r="AV184" s="14" t="s">
        <v>81</v>
      </c>
      <c r="AW184" s="14" t="s">
        <v>34</v>
      </c>
      <c r="AX184" s="14" t="s">
        <v>72</v>
      </c>
      <c r="AY184" s="221" t="s">
        <v>158</v>
      </c>
    </row>
    <row r="185" spans="1:65" s="15" customFormat="1">
      <c r="B185" s="222"/>
      <c r="C185" s="223"/>
      <c r="D185" s="194" t="s">
        <v>176</v>
      </c>
      <c r="E185" s="224" t="s">
        <v>19</v>
      </c>
      <c r="F185" s="225" t="s">
        <v>179</v>
      </c>
      <c r="G185" s="223"/>
      <c r="H185" s="226">
        <v>2</v>
      </c>
      <c r="I185" s="227"/>
      <c r="J185" s="223"/>
      <c r="K185" s="223"/>
      <c r="L185" s="228"/>
      <c r="M185" s="229"/>
      <c r="N185" s="230"/>
      <c r="O185" s="230"/>
      <c r="P185" s="230"/>
      <c r="Q185" s="230"/>
      <c r="R185" s="230"/>
      <c r="S185" s="230"/>
      <c r="T185" s="231"/>
      <c r="AT185" s="232" t="s">
        <v>176</v>
      </c>
      <c r="AU185" s="232" t="s">
        <v>81</v>
      </c>
      <c r="AV185" s="15" t="s">
        <v>165</v>
      </c>
      <c r="AW185" s="15" t="s">
        <v>34</v>
      </c>
      <c r="AX185" s="15" t="s">
        <v>79</v>
      </c>
      <c r="AY185" s="232" t="s">
        <v>158</v>
      </c>
    </row>
    <row r="186" spans="1:65" s="2" customFormat="1" ht="24.25" customHeight="1">
      <c r="A186" s="37"/>
      <c r="B186" s="38"/>
      <c r="C186" s="181" t="s">
        <v>285</v>
      </c>
      <c r="D186" s="181" t="s">
        <v>160</v>
      </c>
      <c r="E186" s="182" t="s">
        <v>286</v>
      </c>
      <c r="F186" s="183" t="s">
        <v>287</v>
      </c>
      <c r="G186" s="184" t="s">
        <v>163</v>
      </c>
      <c r="H186" s="185">
        <v>150</v>
      </c>
      <c r="I186" s="186"/>
      <c r="J186" s="187">
        <f>ROUND(I186*H186,2)</f>
        <v>0</v>
      </c>
      <c r="K186" s="183" t="s">
        <v>164</v>
      </c>
      <c r="L186" s="42"/>
      <c r="M186" s="188" t="s">
        <v>19</v>
      </c>
      <c r="N186" s="189" t="s">
        <v>43</v>
      </c>
      <c r="O186" s="67"/>
      <c r="P186" s="190">
        <f>O186*H186</f>
        <v>0</v>
      </c>
      <c r="Q186" s="190">
        <v>0</v>
      </c>
      <c r="R186" s="190">
        <f>Q186*H186</f>
        <v>0</v>
      </c>
      <c r="S186" s="190">
        <v>0</v>
      </c>
      <c r="T186" s="191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192" t="s">
        <v>165</v>
      </c>
      <c r="AT186" s="192" t="s">
        <v>160</v>
      </c>
      <c r="AU186" s="192" t="s">
        <v>81</v>
      </c>
      <c r="AY186" s="20" t="s">
        <v>158</v>
      </c>
      <c r="BE186" s="193">
        <f>IF(N186="základní",J186,0)</f>
        <v>0</v>
      </c>
      <c r="BF186" s="193">
        <f>IF(N186="snížená",J186,0)</f>
        <v>0</v>
      </c>
      <c r="BG186" s="193">
        <f>IF(N186="zákl. přenesená",J186,0)</f>
        <v>0</v>
      </c>
      <c r="BH186" s="193">
        <f>IF(N186="sníž. přenesená",J186,0)</f>
        <v>0</v>
      </c>
      <c r="BI186" s="193">
        <f>IF(N186="nulová",J186,0)</f>
        <v>0</v>
      </c>
      <c r="BJ186" s="20" t="s">
        <v>79</v>
      </c>
      <c r="BK186" s="193">
        <f>ROUND(I186*H186,2)</f>
        <v>0</v>
      </c>
      <c r="BL186" s="20" t="s">
        <v>165</v>
      </c>
      <c r="BM186" s="192" t="s">
        <v>288</v>
      </c>
    </row>
    <row r="187" spans="1:65" s="2" customFormat="1" ht="18">
      <c r="A187" s="37"/>
      <c r="B187" s="38"/>
      <c r="C187" s="39"/>
      <c r="D187" s="194" t="s">
        <v>167</v>
      </c>
      <c r="E187" s="39"/>
      <c r="F187" s="195" t="s">
        <v>289</v>
      </c>
      <c r="G187" s="39"/>
      <c r="H187" s="39"/>
      <c r="I187" s="196"/>
      <c r="J187" s="39"/>
      <c r="K187" s="39"/>
      <c r="L187" s="42"/>
      <c r="M187" s="197"/>
      <c r="N187" s="198"/>
      <c r="O187" s="67"/>
      <c r="P187" s="67"/>
      <c r="Q187" s="67"/>
      <c r="R187" s="67"/>
      <c r="S187" s="67"/>
      <c r="T187" s="68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20" t="s">
        <v>167</v>
      </c>
      <c r="AU187" s="20" t="s">
        <v>81</v>
      </c>
    </row>
    <row r="188" spans="1:65" s="2" customFormat="1">
      <c r="A188" s="37"/>
      <c r="B188" s="38"/>
      <c r="C188" s="39"/>
      <c r="D188" s="199" t="s">
        <v>169</v>
      </c>
      <c r="E188" s="39"/>
      <c r="F188" s="200" t="s">
        <v>290</v>
      </c>
      <c r="G188" s="39"/>
      <c r="H188" s="39"/>
      <c r="I188" s="196"/>
      <c r="J188" s="39"/>
      <c r="K188" s="39"/>
      <c r="L188" s="42"/>
      <c r="M188" s="197"/>
      <c r="N188" s="198"/>
      <c r="O188" s="67"/>
      <c r="P188" s="67"/>
      <c r="Q188" s="67"/>
      <c r="R188" s="67"/>
      <c r="S188" s="67"/>
      <c r="T188" s="68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20" t="s">
        <v>169</v>
      </c>
      <c r="AU188" s="20" t="s">
        <v>81</v>
      </c>
    </row>
    <row r="189" spans="1:65" s="13" customFormat="1">
      <c r="B189" s="201"/>
      <c r="C189" s="202"/>
      <c r="D189" s="194" t="s">
        <v>176</v>
      </c>
      <c r="E189" s="203" t="s">
        <v>19</v>
      </c>
      <c r="F189" s="204" t="s">
        <v>291</v>
      </c>
      <c r="G189" s="202"/>
      <c r="H189" s="203" t="s">
        <v>19</v>
      </c>
      <c r="I189" s="205"/>
      <c r="J189" s="202"/>
      <c r="K189" s="202"/>
      <c r="L189" s="206"/>
      <c r="M189" s="207"/>
      <c r="N189" s="208"/>
      <c r="O189" s="208"/>
      <c r="P189" s="208"/>
      <c r="Q189" s="208"/>
      <c r="R189" s="208"/>
      <c r="S189" s="208"/>
      <c r="T189" s="209"/>
      <c r="AT189" s="210" t="s">
        <v>176</v>
      </c>
      <c r="AU189" s="210" t="s">
        <v>81</v>
      </c>
      <c r="AV189" s="13" t="s">
        <v>79</v>
      </c>
      <c r="AW189" s="13" t="s">
        <v>34</v>
      </c>
      <c r="AX189" s="13" t="s">
        <v>72</v>
      </c>
      <c r="AY189" s="210" t="s">
        <v>158</v>
      </c>
    </row>
    <row r="190" spans="1:65" s="14" customFormat="1">
      <c r="B190" s="211"/>
      <c r="C190" s="212"/>
      <c r="D190" s="194" t="s">
        <v>176</v>
      </c>
      <c r="E190" s="213" t="s">
        <v>19</v>
      </c>
      <c r="F190" s="214" t="s">
        <v>250</v>
      </c>
      <c r="G190" s="212"/>
      <c r="H190" s="215">
        <v>150</v>
      </c>
      <c r="I190" s="216"/>
      <c r="J190" s="212"/>
      <c r="K190" s="212"/>
      <c r="L190" s="217"/>
      <c r="M190" s="218"/>
      <c r="N190" s="219"/>
      <c r="O190" s="219"/>
      <c r="P190" s="219"/>
      <c r="Q190" s="219"/>
      <c r="R190" s="219"/>
      <c r="S190" s="219"/>
      <c r="T190" s="220"/>
      <c r="AT190" s="221" t="s">
        <v>176</v>
      </c>
      <c r="AU190" s="221" t="s">
        <v>81</v>
      </c>
      <c r="AV190" s="14" t="s">
        <v>81</v>
      </c>
      <c r="AW190" s="14" t="s">
        <v>34</v>
      </c>
      <c r="AX190" s="14" t="s">
        <v>72</v>
      </c>
      <c r="AY190" s="221" t="s">
        <v>158</v>
      </c>
    </row>
    <row r="191" spans="1:65" s="15" customFormat="1">
      <c r="B191" s="222"/>
      <c r="C191" s="223"/>
      <c r="D191" s="194" t="s">
        <v>176</v>
      </c>
      <c r="E191" s="224" t="s">
        <v>19</v>
      </c>
      <c r="F191" s="225" t="s">
        <v>179</v>
      </c>
      <c r="G191" s="223"/>
      <c r="H191" s="226">
        <v>150</v>
      </c>
      <c r="I191" s="227"/>
      <c r="J191" s="223"/>
      <c r="K191" s="223"/>
      <c r="L191" s="228"/>
      <c r="M191" s="229"/>
      <c r="N191" s="230"/>
      <c r="O191" s="230"/>
      <c r="P191" s="230"/>
      <c r="Q191" s="230"/>
      <c r="R191" s="230"/>
      <c r="S191" s="230"/>
      <c r="T191" s="231"/>
      <c r="AT191" s="232" t="s">
        <v>176</v>
      </c>
      <c r="AU191" s="232" t="s">
        <v>81</v>
      </c>
      <c r="AV191" s="15" t="s">
        <v>165</v>
      </c>
      <c r="AW191" s="15" t="s">
        <v>34</v>
      </c>
      <c r="AX191" s="15" t="s">
        <v>79</v>
      </c>
      <c r="AY191" s="232" t="s">
        <v>158</v>
      </c>
    </row>
    <row r="192" spans="1:65" s="2" customFormat="1" ht="24.25" customHeight="1">
      <c r="A192" s="37"/>
      <c r="B192" s="38"/>
      <c r="C192" s="181" t="s">
        <v>292</v>
      </c>
      <c r="D192" s="181" t="s">
        <v>160</v>
      </c>
      <c r="E192" s="182" t="s">
        <v>293</v>
      </c>
      <c r="F192" s="183" t="s">
        <v>294</v>
      </c>
      <c r="G192" s="184" t="s">
        <v>163</v>
      </c>
      <c r="H192" s="185">
        <v>80</v>
      </c>
      <c r="I192" s="186"/>
      <c r="J192" s="187">
        <f>ROUND(I192*H192,2)</f>
        <v>0</v>
      </c>
      <c r="K192" s="183" t="s">
        <v>164</v>
      </c>
      <c r="L192" s="42"/>
      <c r="M192" s="188" t="s">
        <v>19</v>
      </c>
      <c r="N192" s="189" t="s">
        <v>43</v>
      </c>
      <c r="O192" s="67"/>
      <c r="P192" s="190">
        <f>O192*H192</f>
        <v>0</v>
      </c>
      <c r="Q192" s="190">
        <v>0</v>
      </c>
      <c r="R192" s="190">
        <f>Q192*H192</f>
        <v>0</v>
      </c>
      <c r="S192" s="190">
        <v>0</v>
      </c>
      <c r="T192" s="191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192" t="s">
        <v>165</v>
      </c>
      <c r="AT192" s="192" t="s">
        <v>160</v>
      </c>
      <c r="AU192" s="192" t="s">
        <v>81</v>
      </c>
      <c r="AY192" s="20" t="s">
        <v>158</v>
      </c>
      <c r="BE192" s="193">
        <f>IF(N192="základní",J192,0)</f>
        <v>0</v>
      </c>
      <c r="BF192" s="193">
        <f>IF(N192="snížená",J192,0)</f>
        <v>0</v>
      </c>
      <c r="BG192" s="193">
        <f>IF(N192="zákl. přenesená",J192,0)</f>
        <v>0</v>
      </c>
      <c r="BH192" s="193">
        <f>IF(N192="sníž. přenesená",J192,0)</f>
        <v>0</v>
      </c>
      <c r="BI192" s="193">
        <f>IF(N192="nulová",J192,0)</f>
        <v>0</v>
      </c>
      <c r="BJ192" s="20" t="s">
        <v>79</v>
      </c>
      <c r="BK192" s="193">
        <f>ROUND(I192*H192,2)</f>
        <v>0</v>
      </c>
      <c r="BL192" s="20" t="s">
        <v>165</v>
      </c>
      <c r="BM192" s="192" t="s">
        <v>295</v>
      </c>
    </row>
    <row r="193" spans="1:65" s="2" customFormat="1" ht="18">
      <c r="A193" s="37"/>
      <c r="B193" s="38"/>
      <c r="C193" s="39"/>
      <c r="D193" s="194" t="s">
        <v>167</v>
      </c>
      <c r="E193" s="39"/>
      <c r="F193" s="195" t="s">
        <v>296</v>
      </c>
      <c r="G193" s="39"/>
      <c r="H193" s="39"/>
      <c r="I193" s="196"/>
      <c r="J193" s="39"/>
      <c r="K193" s="39"/>
      <c r="L193" s="42"/>
      <c r="M193" s="197"/>
      <c r="N193" s="198"/>
      <c r="O193" s="67"/>
      <c r="P193" s="67"/>
      <c r="Q193" s="67"/>
      <c r="R193" s="67"/>
      <c r="S193" s="67"/>
      <c r="T193" s="68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20" t="s">
        <v>167</v>
      </c>
      <c r="AU193" s="20" t="s">
        <v>81</v>
      </c>
    </row>
    <row r="194" spans="1:65" s="2" customFormat="1">
      <c r="A194" s="37"/>
      <c r="B194" s="38"/>
      <c r="C194" s="39"/>
      <c r="D194" s="199" t="s">
        <v>169</v>
      </c>
      <c r="E194" s="39"/>
      <c r="F194" s="200" t="s">
        <v>297</v>
      </c>
      <c r="G194" s="39"/>
      <c r="H194" s="39"/>
      <c r="I194" s="196"/>
      <c r="J194" s="39"/>
      <c r="K194" s="39"/>
      <c r="L194" s="42"/>
      <c r="M194" s="197"/>
      <c r="N194" s="198"/>
      <c r="O194" s="67"/>
      <c r="P194" s="67"/>
      <c r="Q194" s="67"/>
      <c r="R194" s="67"/>
      <c r="S194" s="67"/>
      <c r="T194" s="68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20" t="s">
        <v>169</v>
      </c>
      <c r="AU194" s="20" t="s">
        <v>81</v>
      </c>
    </row>
    <row r="195" spans="1:65" s="14" customFormat="1">
      <c r="B195" s="211"/>
      <c r="C195" s="212"/>
      <c r="D195" s="194" t="s">
        <v>176</v>
      </c>
      <c r="E195" s="213" t="s">
        <v>19</v>
      </c>
      <c r="F195" s="214" t="s">
        <v>278</v>
      </c>
      <c r="G195" s="212"/>
      <c r="H195" s="215">
        <v>80</v>
      </c>
      <c r="I195" s="216"/>
      <c r="J195" s="212"/>
      <c r="K195" s="212"/>
      <c r="L195" s="217"/>
      <c r="M195" s="218"/>
      <c r="N195" s="219"/>
      <c r="O195" s="219"/>
      <c r="P195" s="219"/>
      <c r="Q195" s="219"/>
      <c r="R195" s="219"/>
      <c r="S195" s="219"/>
      <c r="T195" s="220"/>
      <c r="AT195" s="221" t="s">
        <v>176</v>
      </c>
      <c r="AU195" s="221" t="s">
        <v>81</v>
      </c>
      <c r="AV195" s="14" t="s">
        <v>81</v>
      </c>
      <c r="AW195" s="14" t="s">
        <v>34</v>
      </c>
      <c r="AX195" s="14" t="s">
        <v>72</v>
      </c>
      <c r="AY195" s="221" t="s">
        <v>158</v>
      </c>
    </row>
    <row r="196" spans="1:65" s="15" customFormat="1">
      <c r="B196" s="222"/>
      <c r="C196" s="223"/>
      <c r="D196" s="194" t="s">
        <v>176</v>
      </c>
      <c r="E196" s="224" t="s">
        <v>19</v>
      </c>
      <c r="F196" s="225" t="s">
        <v>179</v>
      </c>
      <c r="G196" s="223"/>
      <c r="H196" s="226">
        <v>80</v>
      </c>
      <c r="I196" s="227"/>
      <c r="J196" s="223"/>
      <c r="K196" s="223"/>
      <c r="L196" s="228"/>
      <c r="M196" s="229"/>
      <c r="N196" s="230"/>
      <c r="O196" s="230"/>
      <c r="P196" s="230"/>
      <c r="Q196" s="230"/>
      <c r="R196" s="230"/>
      <c r="S196" s="230"/>
      <c r="T196" s="231"/>
      <c r="AT196" s="232" t="s">
        <v>176</v>
      </c>
      <c r="AU196" s="232" t="s">
        <v>81</v>
      </c>
      <c r="AV196" s="15" t="s">
        <v>165</v>
      </c>
      <c r="AW196" s="15" t="s">
        <v>34</v>
      </c>
      <c r="AX196" s="15" t="s">
        <v>79</v>
      </c>
      <c r="AY196" s="232" t="s">
        <v>158</v>
      </c>
    </row>
    <row r="197" spans="1:65" s="2" customFormat="1" ht="16.5" customHeight="1">
      <c r="A197" s="37"/>
      <c r="B197" s="38"/>
      <c r="C197" s="233" t="s">
        <v>298</v>
      </c>
      <c r="D197" s="233" t="s">
        <v>220</v>
      </c>
      <c r="E197" s="234" t="s">
        <v>299</v>
      </c>
      <c r="F197" s="235" t="s">
        <v>300</v>
      </c>
      <c r="G197" s="236" t="s">
        <v>223</v>
      </c>
      <c r="H197" s="237">
        <v>16.8</v>
      </c>
      <c r="I197" s="238"/>
      <c r="J197" s="239">
        <f>ROUND(I197*H197,2)</f>
        <v>0</v>
      </c>
      <c r="K197" s="235" t="s">
        <v>164</v>
      </c>
      <c r="L197" s="240"/>
      <c r="M197" s="241" t="s">
        <v>19</v>
      </c>
      <c r="N197" s="242" t="s">
        <v>43</v>
      </c>
      <c r="O197" s="67"/>
      <c r="P197" s="190">
        <f>O197*H197</f>
        <v>0</v>
      </c>
      <c r="Q197" s="190">
        <v>1</v>
      </c>
      <c r="R197" s="190">
        <f>Q197*H197</f>
        <v>16.8</v>
      </c>
      <c r="S197" s="190">
        <v>0</v>
      </c>
      <c r="T197" s="191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192" t="s">
        <v>219</v>
      </c>
      <c r="AT197" s="192" t="s">
        <v>220</v>
      </c>
      <c r="AU197" s="192" t="s">
        <v>81</v>
      </c>
      <c r="AY197" s="20" t="s">
        <v>158</v>
      </c>
      <c r="BE197" s="193">
        <f>IF(N197="základní",J197,0)</f>
        <v>0</v>
      </c>
      <c r="BF197" s="193">
        <f>IF(N197="snížená",J197,0)</f>
        <v>0</v>
      </c>
      <c r="BG197" s="193">
        <f>IF(N197="zákl. přenesená",J197,0)</f>
        <v>0</v>
      </c>
      <c r="BH197" s="193">
        <f>IF(N197="sníž. přenesená",J197,0)</f>
        <v>0</v>
      </c>
      <c r="BI197" s="193">
        <f>IF(N197="nulová",J197,0)</f>
        <v>0</v>
      </c>
      <c r="BJ197" s="20" t="s">
        <v>79</v>
      </c>
      <c r="BK197" s="193">
        <f>ROUND(I197*H197,2)</f>
        <v>0</v>
      </c>
      <c r="BL197" s="20" t="s">
        <v>165</v>
      </c>
      <c r="BM197" s="192" t="s">
        <v>301</v>
      </c>
    </row>
    <row r="198" spans="1:65" s="2" customFormat="1">
      <c r="A198" s="37"/>
      <c r="B198" s="38"/>
      <c r="C198" s="39"/>
      <c r="D198" s="194" t="s">
        <v>167</v>
      </c>
      <c r="E198" s="39"/>
      <c r="F198" s="195" t="s">
        <v>300</v>
      </c>
      <c r="G198" s="39"/>
      <c r="H198" s="39"/>
      <c r="I198" s="196"/>
      <c r="J198" s="39"/>
      <c r="K198" s="39"/>
      <c r="L198" s="42"/>
      <c r="M198" s="197"/>
      <c r="N198" s="198"/>
      <c r="O198" s="67"/>
      <c r="P198" s="67"/>
      <c r="Q198" s="67"/>
      <c r="R198" s="67"/>
      <c r="S198" s="67"/>
      <c r="T198" s="68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20" t="s">
        <v>167</v>
      </c>
      <c r="AU198" s="20" t="s">
        <v>81</v>
      </c>
    </row>
    <row r="199" spans="1:65" s="14" customFormat="1">
      <c r="B199" s="211"/>
      <c r="C199" s="212"/>
      <c r="D199" s="194" t="s">
        <v>176</v>
      </c>
      <c r="E199" s="213" t="s">
        <v>19</v>
      </c>
      <c r="F199" s="214" t="s">
        <v>302</v>
      </c>
      <c r="G199" s="212"/>
      <c r="H199" s="215">
        <v>16.8</v>
      </c>
      <c r="I199" s="216"/>
      <c r="J199" s="212"/>
      <c r="K199" s="212"/>
      <c r="L199" s="217"/>
      <c r="M199" s="218"/>
      <c r="N199" s="219"/>
      <c r="O199" s="219"/>
      <c r="P199" s="219"/>
      <c r="Q199" s="219"/>
      <c r="R199" s="219"/>
      <c r="S199" s="219"/>
      <c r="T199" s="220"/>
      <c r="AT199" s="221" t="s">
        <v>176</v>
      </c>
      <c r="AU199" s="221" t="s">
        <v>81</v>
      </c>
      <c r="AV199" s="14" t="s">
        <v>81</v>
      </c>
      <c r="AW199" s="14" t="s">
        <v>34</v>
      </c>
      <c r="AX199" s="14" t="s">
        <v>72</v>
      </c>
      <c r="AY199" s="221" t="s">
        <v>158</v>
      </c>
    </row>
    <row r="200" spans="1:65" s="15" customFormat="1">
      <c r="B200" s="222"/>
      <c r="C200" s="223"/>
      <c r="D200" s="194" t="s">
        <v>176</v>
      </c>
      <c r="E200" s="224" t="s">
        <v>19</v>
      </c>
      <c r="F200" s="225" t="s">
        <v>179</v>
      </c>
      <c r="G200" s="223"/>
      <c r="H200" s="226">
        <v>16.8</v>
      </c>
      <c r="I200" s="227"/>
      <c r="J200" s="223"/>
      <c r="K200" s="223"/>
      <c r="L200" s="228"/>
      <c r="M200" s="229"/>
      <c r="N200" s="230"/>
      <c r="O200" s="230"/>
      <c r="P200" s="230"/>
      <c r="Q200" s="230"/>
      <c r="R200" s="230"/>
      <c r="S200" s="230"/>
      <c r="T200" s="231"/>
      <c r="AT200" s="232" t="s">
        <v>176</v>
      </c>
      <c r="AU200" s="232" t="s">
        <v>81</v>
      </c>
      <c r="AV200" s="15" t="s">
        <v>165</v>
      </c>
      <c r="AW200" s="15" t="s">
        <v>34</v>
      </c>
      <c r="AX200" s="15" t="s">
        <v>79</v>
      </c>
      <c r="AY200" s="232" t="s">
        <v>158</v>
      </c>
    </row>
    <row r="201" spans="1:65" s="12" customFormat="1" ht="22.9" customHeight="1">
      <c r="B201" s="165"/>
      <c r="C201" s="166"/>
      <c r="D201" s="167" t="s">
        <v>71</v>
      </c>
      <c r="E201" s="179" t="s">
        <v>81</v>
      </c>
      <c r="F201" s="179" t="s">
        <v>303</v>
      </c>
      <c r="G201" s="166"/>
      <c r="H201" s="166"/>
      <c r="I201" s="169"/>
      <c r="J201" s="180">
        <f>BK201</f>
        <v>0</v>
      </c>
      <c r="K201" s="166"/>
      <c r="L201" s="171"/>
      <c r="M201" s="172"/>
      <c r="N201" s="173"/>
      <c r="O201" s="173"/>
      <c r="P201" s="174">
        <f>SUM(P202:P258)</f>
        <v>0</v>
      </c>
      <c r="Q201" s="173"/>
      <c r="R201" s="174">
        <f>SUM(R202:R258)</f>
        <v>95.455050059999991</v>
      </c>
      <c r="S201" s="173"/>
      <c r="T201" s="175">
        <f>SUM(T202:T258)</f>
        <v>0</v>
      </c>
      <c r="AR201" s="176" t="s">
        <v>79</v>
      </c>
      <c r="AT201" s="177" t="s">
        <v>71</v>
      </c>
      <c r="AU201" s="177" t="s">
        <v>79</v>
      </c>
      <c r="AY201" s="176" t="s">
        <v>158</v>
      </c>
      <c r="BK201" s="178">
        <f>SUM(BK202:BK258)</f>
        <v>0</v>
      </c>
    </row>
    <row r="202" spans="1:65" s="2" customFormat="1" ht="24.25" customHeight="1">
      <c r="A202" s="37"/>
      <c r="B202" s="38"/>
      <c r="C202" s="181" t="s">
        <v>304</v>
      </c>
      <c r="D202" s="181" t="s">
        <v>160</v>
      </c>
      <c r="E202" s="182" t="s">
        <v>305</v>
      </c>
      <c r="F202" s="183" t="s">
        <v>306</v>
      </c>
      <c r="G202" s="184" t="s">
        <v>163</v>
      </c>
      <c r="H202" s="185">
        <v>75</v>
      </c>
      <c r="I202" s="186"/>
      <c r="J202" s="187">
        <f>ROUND(I202*H202,2)</f>
        <v>0</v>
      </c>
      <c r="K202" s="183" t="s">
        <v>164</v>
      </c>
      <c r="L202" s="42"/>
      <c r="M202" s="188" t="s">
        <v>19</v>
      </c>
      <c r="N202" s="189" t="s">
        <v>43</v>
      </c>
      <c r="O202" s="67"/>
      <c r="P202" s="190">
        <f>O202*H202</f>
        <v>0</v>
      </c>
      <c r="Q202" s="190">
        <v>1.3999999999999999E-4</v>
      </c>
      <c r="R202" s="190">
        <f>Q202*H202</f>
        <v>1.0499999999999999E-2</v>
      </c>
      <c r="S202" s="190">
        <v>0</v>
      </c>
      <c r="T202" s="191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192" t="s">
        <v>165</v>
      </c>
      <c r="AT202" s="192" t="s">
        <v>160</v>
      </c>
      <c r="AU202" s="192" t="s">
        <v>81</v>
      </c>
      <c r="AY202" s="20" t="s">
        <v>158</v>
      </c>
      <c r="BE202" s="193">
        <f>IF(N202="základní",J202,0)</f>
        <v>0</v>
      </c>
      <c r="BF202" s="193">
        <f>IF(N202="snížená",J202,0)</f>
        <v>0</v>
      </c>
      <c r="BG202" s="193">
        <f>IF(N202="zákl. přenesená",J202,0)</f>
        <v>0</v>
      </c>
      <c r="BH202" s="193">
        <f>IF(N202="sníž. přenesená",J202,0)</f>
        <v>0</v>
      </c>
      <c r="BI202" s="193">
        <f>IF(N202="nulová",J202,0)</f>
        <v>0</v>
      </c>
      <c r="BJ202" s="20" t="s">
        <v>79</v>
      </c>
      <c r="BK202" s="193">
        <f>ROUND(I202*H202,2)</f>
        <v>0</v>
      </c>
      <c r="BL202" s="20" t="s">
        <v>165</v>
      </c>
      <c r="BM202" s="192" t="s">
        <v>307</v>
      </c>
    </row>
    <row r="203" spans="1:65" s="2" customFormat="1" ht="27">
      <c r="A203" s="37"/>
      <c r="B203" s="38"/>
      <c r="C203" s="39"/>
      <c r="D203" s="194" t="s">
        <v>167</v>
      </c>
      <c r="E203" s="39"/>
      <c r="F203" s="195" t="s">
        <v>308</v>
      </c>
      <c r="G203" s="39"/>
      <c r="H203" s="39"/>
      <c r="I203" s="196"/>
      <c r="J203" s="39"/>
      <c r="K203" s="39"/>
      <c r="L203" s="42"/>
      <c r="M203" s="197"/>
      <c r="N203" s="198"/>
      <c r="O203" s="67"/>
      <c r="P203" s="67"/>
      <c r="Q203" s="67"/>
      <c r="R203" s="67"/>
      <c r="S203" s="67"/>
      <c r="T203" s="68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20" t="s">
        <v>167</v>
      </c>
      <c r="AU203" s="20" t="s">
        <v>81</v>
      </c>
    </row>
    <row r="204" spans="1:65" s="2" customFormat="1">
      <c r="A204" s="37"/>
      <c r="B204" s="38"/>
      <c r="C204" s="39"/>
      <c r="D204" s="199" t="s">
        <v>169</v>
      </c>
      <c r="E204" s="39"/>
      <c r="F204" s="200" t="s">
        <v>309</v>
      </c>
      <c r="G204" s="39"/>
      <c r="H204" s="39"/>
      <c r="I204" s="196"/>
      <c r="J204" s="39"/>
      <c r="K204" s="39"/>
      <c r="L204" s="42"/>
      <c r="M204" s="197"/>
      <c r="N204" s="198"/>
      <c r="O204" s="67"/>
      <c r="P204" s="67"/>
      <c r="Q204" s="67"/>
      <c r="R204" s="67"/>
      <c r="S204" s="67"/>
      <c r="T204" s="68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20" t="s">
        <v>169</v>
      </c>
      <c r="AU204" s="20" t="s">
        <v>81</v>
      </c>
    </row>
    <row r="205" spans="1:65" s="13" customFormat="1">
      <c r="B205" s="201"/>
      <c r="C205" s="202"/>
      <c r="D205" s="194" t="s">
        <v>176</v>
      </c>
      <c r="E205" s="203" t="s">
        <v>19</v>
      </c>
      <c r="F205" s="204" t="s">
        <v>310</v>
      </c>
      <c r="G205" s="202"/>
      <c r="H205" s="203" t="s">
        <v>19</v>
      </c>
      <c r="I205" s="205"/>
      <c r="J205" s="202"/>
      <c r="K205" s="202"/>
      <c r="L205" s="206"/>
      <c r="M205" s="207"/>
      <c r="N205" s="208"/>
      <c r="O205" s="208"/>
      <c r="P205" s="208"/>
      <c r="Q205" s="208"/>
      <c r="R205" s="208"/>
      <c r="S205" s="208"/>
      <c r="T205" s="209"/>
      <c r="AT205" s="210" t="s">
        <v>176</v>
      </c>
      <c r="AU205" s="210" t="s">
        <v>81</v>
      </c>
      <c r="AV205" s="13" t="s">
        <v>79</v>
      </c>
      <c r="AW205" s="13" t="s">
        <v>34</v>
      </c>
      <c r="AX205" s="13" t="s">
        <v>72</v>
      </c>
      <c r="AY205" s="210" t="s">
        <v>158</v>
      </c>
    </row>
    <row r="206" spans="1:65" s="14" customFormat="1">
      <c r="B206" s="211"/>
      <c r="C206" s="212"/>
      <c r="D206" s="194" t="s">
        <v>176</v>
      </c>
      <c r="E206" s="213" t="s">
        <v>19</v>
      </c>
      <c r="F206" s="214" t="s">
        <v>178</v>
      </c>
      <c r="G206" s="212"/>
      <c r="H206" s="215">
        <v>75</v>
      </c>
      <c r="I206" s="216"/>
      <c r="J206" s="212"/>
      <c r="K206" s="212"/>
      <c r="L206" s="217"/>
      <c r="M206" s="218"/>
      <c r="N206" s="219"/>
      <c r="O206" s="219"/>
      <c r="P206" s="219"/>
      <c r="Q206" s="219"/>
      <c r="R206" s="219"/>
      <c r="S206" s="219"/>
      <c r="T206" s="220"/>
      <c r="AT206" s="221" t="s">
        <v>176</v>
      </c>
      <c r="AU206" s="221" t="s">
        <v>81</v>
      </c>
      <c r="AV206" s="14" t="s">
        <v>81</v>
      </c>
      <c r="AW206" s="14" t="s">
        <v>34</v>
      </c>
      <c r="AX206" s="14" t="s">
        <v>72</v>
      </c>
      <c r="AY206" s="221" t="s">
        <v>158</v>
      </c>
    </row>
    <row r="207" spans="1:65" s="15" customFormat="1">
      <c r="B207" s="222"/>
      <c r="C207" s="223"/>
      <c r="D207" s="194" t="s">
        <v>176</v>
      </c>
      <c r="E207" s="224" t="s">
        <v>19</v>
      </c>
      <c r="F207" s="225" t="s">
        <v>179</v>
      </c>
      <c r="G207" s="223"/>
      <c r="H207" s="226">
        <v>75</v>
      </c>
      <c r="I207" s="227"/>
      <c r="J207" s="223"/>
      <c r="K207" s="223"/>
      <c r="L207" s="228"/>
      <c r="M207" s="229"/>
      <c r="N207" s="230"/>
      <c r="O207" s="230"/>
      <c r="P207" s="230"/>
      <c r="Q207" s="230"/>
      <c r="R207" s="230"/>
      <c r="S207" s="230"/>
      <c r="T207" s="231"/>
      <c r="AT207" s="232" t="s">
        <v>176</v>
      </c>
      <c r="AU207" s="232" t="s">
        <v>81</v>
      </c>
      <c r="AV207" s="15" t="s">
        <v>165</v>
      </c>
      <c r="AW207" s="15" t="s">
        <v>34</v>
      </c>
      <c r="AX207" s="15" t="s">
        <v>79</v>
      </c>
      <c r="AY207" s="232" t="s">
        <v>158</v>
      </c>
    </row>
    <row r="208" spans="1:65" s="2" customFormat="1" ht="24.25" customHeight="1">
      <c r="A208" s="37"/>
      <c r="B208" s="38"/>
      <c r="C208" s="233" t="s">
        <v>7</v>
      </c>
      <c r="D208" s="233" t="s">
        <v>220</v>
      </c>
      <c r="E208" s="234" t="s">
        <v>311</v>
      </c>
      <c r="F208" s="235" t="s">
        <v>312</v>
      </c>
      <c r="G208" s="236" t="s">
        <v>163</v>
      </c>
      <c r="H208" s="237">
        <v>88.837999999999994</v>
      </c>
      <c r="I208" s="238"/>
      <c r="J208" s="239">
        <f>ROUND(I208*H208,2)</f>
        <v>0</v>
      </c>
      <c r="K208" s="235" t="s">
        <v>164</v>
      </c>
      <c r="L208" s="240"/>
      <c r="M208" s="241" t="s">
        <v>19</v>
      </c>
      <c r="N208" s="242" t="s">
        <v>43</v>
      </c>
      <c r="O208" s="67"/>
      <c r="P208" s="190">
        <f>O208*H208</f>
        <v>0</v>
      </c>
      <c r="Q208" s="190">
        <v>5.0000000000000001E-4</v>
      </c>
      <c r="R208" s="190">
        <f>Q208*H208</f>
        <v>4.4419E-2</v>
      </c>
      <c r="S208" s="190">
        <v>0</v>
      </c>
      <c r="T208" s="191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192" t="s">
        <v>219</v>
      </c>
      <c r="AT208" s="192" t="s">
        <v>220</v>
      </c>
      <c r="AU208" s="192" t="s">
        <v>81</v>
      </c>
      <c r="AY208" s="20" t="s">
        <v>158</v>
      </c>
      <c r="BE208" s="193">
        <f>IF(N208="základní",J208,0)</f>
        <v>0</v>
      </c>
      <c r="BF208" s="193">
        <f>IF(N208="snížená",J208,0)</f>
        <v>0</v>
      </c>
      <c r="BG208" s="193">
        <f>IF(N208="zákl. přenesená",J208,0)</f>
        <v>0</v>
      </c>
      <c r="BH208" s="193">
        <f>IF(N208="sníž. přenesená",J208,0)</f>
        <v>0</v>
      </c>
      <c r="BI208" s="193">
        <f>IF(N208="nulová",J208,0)</f>
        <v>0</v>
      </c>
      <c r="BJ208" s="20" t="s">
        <v>79</v>
      </c>
      <c r="BK208" s="193">
        <f>ROUND(I208*H208,2)</f>
        <v>0</v>
      </c>
      <c r="BL208" s="20" t="s">
        <v>165</v>
      </c>
      <c r="BM208" s="192" t="s">
        <v>313</v>
      </c>
    </row>
    <row r="209" spans="1:65" s="2" customFormat="1" ht="18">
      <c r="A209" s="37"/>
      <c r="B209" s="38"/>
      <c r="C209" s="39"/>
      <c r="D209" s="194" t="s">
        <v>167</v>
      </c>
      <c r="E209" s="39"/>
      <c r="F209" s="195" t="s">
        <v>312</v>
      </c>
      <c r="G209" s="39"/>
      <c r="H209" s="39"/>
      <c r="I209" s="196"/>
      <c r="J209" s="39"/>
      <c r="K209" s="39"/>
      <c r="L209" s="42"/>
      <c r="M209" s="197"/>
      <c r="N209" s="198"/>
      <c r="O209" s="67"/>
      <c r="P209" s="67"/>
      <c r="Q209" s="67"/>
      <c r="R209" s="67"/>
      <c r="S209" s="67"/>
      <c r="T209" s="68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20" t="s">
        <v>167</v>
      </c>
      <c r="AU209" s="20" t="s">
        <v>81</v>
      </c>
    </row>
    <row r="210" spans="1:65" s="14" customFormat="1">
      <c r="B210" s="211"/>
      <c r="C210" s="212"/>
      <c r="D210" s="194" t="s">
        <v>176</v>
      </c>
      <c r="E210" s="212"/>
      <c r="F210" s="214" t="s">
        <v>314</v>
      </c>
      <c r="G210" s="212"/>
      <c r="H210" s="215">
        <v>88.837999999999994</v>
      </c>
      <c r="I210" s="216"/>
      <c r="J210" s="212"/>
      <c r="K210" s="212"/>
      <c r="L210" s="217"/>
      <c r="M210" s="218"/>
      <c r="N210" s="219"/>
      <c r="O210" s="219"/>
      <c r="P210" s="219"/>
      <c r="Q210" s="219"/>
      <c r="R210" s="219"/>
      <c r="S210" s="219"/>
      <c r="T210" s="220"/>
      <c r="AT210" s="221" t="s">
        <v>176</v>
      </c>
      <c r="AU210" s="221" t="s">
        <v>81</v>
      </c>
      <c r="AV210" s="14" t="s">
        <v>81</v>
      </c>
      <c r="AW210" s="14" t="s">
        <v>4</v>
      </c>
      <c r="AX210" s="14" t="s">
        <v>79</v>
      </c>
      <c r="AY210" s="221" t="s">
        <v>158</v>
      </c>
    </row>
    <row r="211" spans="1:65" s="2" customFormat="1" ht="21.75" customHeight="1">
      <c r="A211" s="37"/>
      <c r="B211" s="38"/>
      <c r="C211" s="181" t="s">
        <v>315</v>
      </c>
      <c r="D211" s="181" t="s">
        <v>160</v>
      </c>
      <c r="E211" s="182" t="s">
        <v>316</v>
      </c>
      <c r="F211" s="183" t="s">
        <v>317</v>
      </c>
      <c r="G211" s="184" t="s">
        <v>183</v>
      </c>
      <c r="H211" s="185">
        <v>15.03</v>
      </c>
      <c r="I211" s="186"/>
      <c r="J211" s="187">
        <f>ROUND(I211*H211,2)</f>
        <v>0</v>
      </c>
      <c r="K211" s="183" t="s">
        <v>164</v>
      </c>
      <c r="L211" s="42"/>
      <c r="M211" s="188" t="s">
        <v>19</v>
      </c>
      <c r="N211" s="189" t="s">
        <v>43</v>
      </c>
      <c r="O211" s="67"/>
      <c r="P211" s="190">
        <f>O211*H211</f>
        <v>0</v>
      </c>
      <c r="Q211" s="190">
        <v>2.5505399999999998</v>
      </c>
      <c r="R211" s="190">
        <f>Q211*H211</f>
        <v>38.334616199999992</v>
      </c>
      <c r="S211" s="190">
        <v>0</v>
      </c>
      <c r="T211" s="191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192" t="s">
        <v>165</v>
      </c>
      <c r="AT211" s="192" t="s">
        <v>160</v>
      </c>
      <c r="AU211" s="192" t="s">
        <v>81</v>
      </c>
      <c r="AY211" s="20" t="s">
        <v>158</v>
      </c>
      <c r="BE211" s="193">
        <f>IF(N211="základní",J211,0)</f>
        <v>0</v>
      </c>
      <c r="BF211" s="193">
        <f>IF(N211="snížená",J211,0)</f>
        <v>0</v>
      </c>
      <c r="BG211" s="193">
        <f>IF(N211="zákl. přenesená",J211,0)</f>
        <v>0</v>
      </c>
      <c r="BH211" s="193">
        <f>IF(N211="sníž. přenesená",J211,0)</f>
        <v>0</v>
      </c>
      <c r="BI211" s="193">
        <f>IF(N211="nulová",J211,0)</f>
        <v>0</v>
      </c>
      <c r="BJ211" s="20" t="s">
        <v>79</v>
      </c>
      <c r="BK211" s="193">
        <f>ROUND(I211*H211,2)</f>
        <v>0</v>
      </c>
      <c r="BL211" s="20" t="s">
        <v>165</v>
      </c>
      <c r="BM211" s="192" t="s">
        <v>318</v>
      </c>
    </row>
    <row r="212" spans="1:65" s="2" customFormat="1" ht="18">
      <c r="A212" s="37"/>
      <c r="B212" s="38"/>
      <c r="C212" s="39"/>
      <c r="D212" s="194" t="s">
        <v>167</v>
      </c>
      <c r="E212" s="39"/>
      <c r="F212" s="195" t="s">
        <v>319</v>
      </c>
      <c r="G212" s="39"/>
      <c r="H212" s="39"/>
      <c r="I212" s="196"/>
      <c r="J212" s="39"/>
      <c r="K212" s="39"/>
      <c r="L212" s="42"/>
      <c r="M212" s="197"/>
      <c r="N212" s="198"/>
      <c r="O212" s="67"/>
      <c r="P212" s="67"/>
      <c r="Q212" s="67"/>
      <c r="R212" s="67"/>
      <c r="S212" s="67"/>
      <c r="T212" s="68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20" t="s">
        <v>167</v>
      </c>
      <c r="AU212" s="20" t="s">
        <v>81</v>
      </c>
    </row>
    <row r="213" spans="1:65" s="2" customFormat="1">
      <c r="A213" s="37"/>
      <c r="B213" s="38"/>
      <c r="C213" s="39"/>
      <c r="D213" s="199" t="s">
        <v>169</v>
      </c>
      <c r="E213" s="39"/>
      <c r="F213" s="200" t="s">
        <v>320</v>
      </c>
      <c r="G213" s="39"/>
      <c r="H213" s="39"/>
      <c r="I213" s="196"/>
      <c r="J213" s="39"/>
      <c r="K213" s="39"/>
      <c r="L213" s="42"/>
      <c r="M213" s="197"/>
      <c r="N213" s="198"/>
      <c r="O213" s="67"/>
      <c r="P213" s="67"/>
      <c r="Q213" s="67"/>
      <c r="R213" s="67"/>
      <c r="S213" s="67"/>
      <c r="T213" s="68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20" t="s">
        <v>169</v>
      </c>
      <c r="AU213" s="20" t="s">
        <v>81</v>
      </c>
    </row>
    <row r="214" spans="1:65" s="14" customFormat="1">
      <c r="B214" s="211"/>
      <c r="C214" s="212"/>
      <c r="D214" s="194" t="s">
        <v>176</v>
      </c>
      <c r="E214" s="213" t="s">
        <v>19</v>
      </c>
      <c r="F214" s="214" t="s">
        <v>321</v>
      </c>
      <c r="G214" s="212"/>
      <c r="H214" s="215">
        <v>6.9</v>
      </c>
      <c r="I214" s="216"/>
      <c r="J214" s="212"/>
      <c r="K214" s="212"/>
      <c r="L214" s="217"/>
      <c r="M214" s="218"/>
      <c r="N214" s="219"/>
      <c r="O214" s="219"/>
      <c r="P214" s="219"/>
      <c r="Q214" s="219"/>
      <c r="R214" s="219"/>
      <c r="S214" s="219"/>
      <c r="T214" s="220"/>
      <c r="AT214" s="221" t="s">
        <v>176</v>
      </c>
      <c r="AU214" s="221" t="s">
        <v>81</v>
      </c>
      <c r="AV214" s="14" t="s">
        <v>81</v>
      </c>
      <c r="AW214" s="14" t="s">
        <v>34</v>
      </c>
      <c r="AX214" s="14" t="s">
        <v>72</v>
      </c>
      <c r="AY214" s="221" t="s">
        <v>158</v>
      </c>
    </row>
    <row r="215" spans="1:65" s="14" customFormat="1">
      <c r="B215" s="211"/>
      <c r="C215" s="212"/>
      <c r="D215" s="194" t="s">
        <v>176</v>
      </c>
      <c r="E215" s="213" t="s">
        <v>19</v>
      </c>
      <c r="F215" s="214" t="s">
        <v>322</v>
      </c>
      <c r="G215" s="212"/>
      <c r="H215" s="215">
        <v>8.1300000000000008</v>
      </c>
      <c r="I215" s="216"/>
      <c r="J215" s="212"/>
      <c r="K215" s="212"/>
      <c r="L215" s="217"/>
      <c r="M215" s="218"/>
      <c r="N215" s="219"/>
      <c r="O215" s="219"/>
      <c r="P215" s="219"/>
      <c r="Q215" s="219"/>
      <c r="R215" s="219"/>
      <c r="S215" s="219"/>
      <c r="T215" s="220"/>
      <c r="AT215" s="221" t="s">
        <v>176</v>
      </c>
      <c r="AU215" s="221" t="s">
        <v>81</v>
      </c>
      <c r="AV215" s="14" t="s">
        <v>81</v>
      </c>
      <c r="AW215" s="14" t="s">
        <v>34</v>
      </c>
      <c r="AX215" s="14" t="s">
        <v>72</v>
      </c>
      <c r="AY215" s="221" t="s">
        <v>158</v>
      </c>
    </row>
    <row r="216" spans="1:65" s="15" customFormat="1">
      <c r="B216" s="222"/>
      <c r="C216" s="223"/>
      <c r="D216" s="194" t="s">
        <v>176</v>
      </c>
      <c r="E216" s="224" t="s">
        <v>19</v>
      </c>
      <c r="F216" s="225" t="s">
        <v>179</v>
      </c>
      <c r="G216" s="223"/>
      <c r="H216" s="226">
        <v>15.03</v>
      </c>
      <c r="I216" s="227"/>
      <c r="J216" s="223"/>
      <c r="K216" s="223"/>
      <c r="L216" s="228"/>
      <c r="M216" s="229"/>
      <c r="N216" s="230"/>
      <c r="O216" s="230"/>
      <c r="P216" s="230"/>
      <c r="Q216" s="230"/>
      <c r="R216" s="230"/>
      <c r="S216" s="230"/>
      <c r="T216" s="231"/>
      <c r="AT216" s="232" t="s">
        <v>176</v>
      </c>
      <c r="AU216" s="232" t="s">
        <v>81</v>
      </c>
      <c r="AV216" s="15" t="s">
        <v>165</v>
      </c>
      <c r="AW216" s="15" t="s">
        <v>34</v>
      </c>
      <c r="AX216" s="15" t="s">
        <v>79</v>
      </c>
      <c r="AY216" s="232" t="s">
        <v>158</v>
      </c>
    </row>
    <row r="217" spans="1:65" s="2" customFormat="1" ht="33" customHeight="1">
      <c r="A217" s="37"/>
      <c r="B217" s="38"/>
      <c r="C217" s="181" t="s">
        <v>323</v>
      </c>
      <c r="D217" s="181" t="s">
        <v>160</v>
      </c>
      <c r="E217" s="182" t="s">
        <v>324</v>
      </c>
      <c r="F217" s="183" t="s">
        <v>325</v>
      </c>
      <c r="G217" s="184" t="s">
        <v>183</v>
      </c>
      <c r="H217" s="185">
        <v>15.03</v>
      </c>
      <c r="I217" s="186"/>
      <c r="J217" s="187">
        <f>ROUND(I217*H217,2)</f>
        <v>0</v>
      </c>
      <c r="K217" s="183" t="s">
        <v>164</v>
      </c>
      <c r="L217" s="42"/>
      <c r="M217" s="188" t="s">
        <v>19</v>
      </c>
      <c r="N217" s="189" t="s">
        <v>43</v>
      </c>
      <c r="O217" s="67"/>
      <c r="P217" s="190">
        <f>O217*H217</f>
        <v>0</v>
      </c>
      <c r="Q217" s="190">
        <v>0</v>
      </c>
      <c r="R217" s="190">
        <f>Q217*H217</f>
        <v>0</v>
      </c>
      <c r="S217" s="190">
        <v>0</v>
      </c>
      <c r="T217" s="191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192" t="s">
        <v>165</v>
      </c>
      <c r="AT217" s="192" t="s">
        <v>160</v>
      </c>
      <c r="AU217" s="192" t="s">
        <v>81</v>
      </c>
      <c r="AY217" s="20" t="s">
        <v>158</v>
      </c>
      <c r="BE217" s="193">
        <f>IF(N217="základní",J217,0)</f>
        <v>0</v>
      </c>
      <c r="BF217" s="193">
        <f>IF(N217="snížená",J217,0)</f>
        <v>0</v>
      </c>
      <c r="BG217" s="193">
        <f>IF(N217="zákl. přenesená",J217,0)</f>
        <v>0</v>
      </c>
      <c r="BH217" s="193">
        <f>IF(N217="sníž. přenesená",J217,0)</f>
        <v>0</v>
      </c>
      <c r="BI217" s="193">
        <f>IF(N217="nulová",J217,0)</f>
        <v>0</v>
      </c>
      <c r="BJ217" s="20" t="s">
        <v>79</v>
      </c>
      <c r="BK217" s="193">
        <f>ROUND(I217*H217,2)</f>
        <v>0</v>
      </c>
      <c r="BL217" s="20" t="s">
        <v>165</v>
      </c>
      <c r="BM217" s="192" t="s">
        <v>326</v>
      </c>
    </row>
    <row r="218" spans="1:65" s="2" customFormat="1" ht="18">
      <c r="A218" s="37"/>
      <c r="B218" s="38"/>
      <c r="C218" s="39"/>
      <c r="D218" s="194" t="s">
        <v>167</v>
      </c>
      <c r="E218" s="39"/>
      <c r="F218" s="195" t="s">
        <v>327</v>
      </c>
      <c r="G218" s="39"/>
      <c r="H218" s="39"/>
      <c r="I218" s="196"/>
      <c r="J218" s="39"/>
      <c r="K218" s="39"/>
      <c r="L218" s="42"/>
      <c r="M218" s="197"/>
      <c r="N218" s="198"/>
      <c r="O218" s="67"/>
      <c r="P218" s="67"/>
      <c r="Q218" s="67"/>
      <c r="R218" s="67"/>
      <c r="S218" s="67"/>
      <c r="T218" s="68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20" t="s">
        <v>167</v>
      </c>
      <c r="AU218" s="20" t="s">
        <v>81</v>
      </c>
    </row>
    <row r="219" spans="1:65" s="2" customFormat="1">
      <c r="A219" s="37"/>
      <c r="B219" s="38"/>
      <c r="C219" s="39"/>
      <c r="D219" s="199" t="s">
        <v>169</v>
      </c>
      <c r="E219" s="39"/>
      <c r="F219" s="200" t="s">
        <v>328</v>
      </c>
      <c r="G219" s="39"/>
      <c r="H219" s="39"/>
      <c r="I219" s="196"/>
      <c r="J219" s="39"/>
      <c r="K219" s="39"/>
      <c r="L219" s="42"/>
      <c r="M219" s="197"/>
      <c r="N219" s="198"/>
      <c r="O219" s="67"/>
      <c r="P219" s="67"/>
      <c r="Q219" s="67"/>
      <c r="R219" s="67"/>
      <c r="S219" s="67"/>
      <c r="T219" s="68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20" t="s">
        <v>169</v>
      </c>
      <c r="AU219" s="20" t="s">
        <v>81</v>
      </c>
    </row>
    <row r="220" spans="1:65" s="2" customFormat="1" ht="16.5" customHeight="1">
      <c r="A220" s="37"/>
      <c r="B220" s="38"/>
      <c r="C220" s="181" t="s">
        <v>329</v>
      </c>
      <c r="D220" s="181" t="s">
        <v>160</v>
      </c>
      <c r="E220" s="182" t="s">
        <v>330</v>
      </c>
      <c r="F220" s="183" t="s">
        <v>331</v>
      </c>
      <c r="G220" s="184" t="s">
        <v>163</v>
      </c>
      <c r="H220" s="185">
        <v>31.739000000000001</v>
      </c>
      <c r="I220" s="186"/>
      <c r="J220" s="187">
        <f>ROUND(I220*H220,2)</f>
        <v>0</v>
      </c>
      <c r="K220" s="183" t="s">
        <v>164</v>
      </c>
      <c r="L220" s="42"/>
      <c r="M220" s="188" t="s">
        <v>19</v>
      </c>
      <c r="N220" s="189" t="s">
        <v>43</v>
      </c>
      <c r="O220" s="67"/>
      <c r="P220" s="190">
        <f>O220*H220</f>
        <v>0</v>
      </c>
      <c r="Q220" s="190">
        <v>1.2999999999999999E-3</v>
      </c>
      <c r="R220" s="190">
        <f>Q220*H220</f>
        <v>4.1260699999999997E-2</v>
      </c>
      <c r="S220" s="190">
        <v>0</v>
      </c>
      <c r="T220" s="191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192" t="s">
        <v>165</v>
      </c>
      <c r="AT220" s="192" t="s">
        <v>160</v>
      </c>
      <c r="AU220" s="192" t="s">
        <v>81</v>
      </c>
      <c r="AY220" s="20" t="s">
        <v>158</v>
      </c>
      <c r="BE220" s="193">
        <f>IF(N220="základní",J220,0)</f>
        <v>0</v>
      </c>
      <c r="BF220" s="193">
        <f>IF(N220="snížená",J220,0)</f>
        <v>0</v>
      </c>
      <c r="BG220" s="193">
        <f>IF(N220="zákl. přenesená",J220,0)</f>
        <v>0</v>
      </c>
      <c r="BH220" s="193">
        <f>IF(N220="sníž. přenesená",J220,0)</f>
        <v>0</v>
      </c>
      <c r="BI220" s="193">
        <f>IF(N220="nulová",J220,0)</f>
        <v>0</v>
      </c>
      <c r="BJ220" s="20" t="s">
        <v>79</v>
      </c>
      <c r="BK220" s="193">
        <f>ROUND(I220*H220,2)</f>
        <v>0</v>
      </c>
      <c r="BL220" s="20" t="s">
        <v>165</v>
      </c>
      <c r="BM220" s="192" t="s">
        <v>332</v>
      </c>
    </row>
    <row r="221" spans="1:65" s="2" customFormat="1">
      <c r="A221" s="37"/>
      <c r="B221" s="38"/>
      <c r="C221" s="39"/>
      <c r="D221" s="194" t="s">
        <v>167</v>
      </c>
      <c r="E221" s="39"/>
      <c r="F221" s="195" t="s">
        <v>333</v>
      </c>
      <c r="G221" s="39"/>
      <c r="H221" s="39"/>
      <c r="I221" s="196"/>
      <c r="J221" s="39"/>
      <c r="K221" s="39"/>
      <c r="L221" s="42"/>
      <c r="M221" s="197"/>
      <c r="N221" s="198"/>
      <c r="O221" s="67"/>
      <c r="P221" s="67"/>
      <c r="Q221" s="67"/>
      <c r="R221" s="67"/>
      <c r="S221" s="67"/>
      <c r="T221" s="68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20" t="s">
        <v>167</v>
      </c>
      <c r="AU221" s="20" t="s">
        <v>81</v>
      </c>
    </row>
    <row r="222" spans="1:65" s="2" customFormat="1">
      <c r="A222" s="37"/>
      <c r="B222" s="38"/>
      <c r="C222" s="39"/>
      <c r="D222" s="199" t="s">
        <v>169</v>
      </c>
      <c r="E222" s="39"/>
      <c r="F222" s="200" t="s">
        <v>334</v>
      </c>
      <c r="G222" s="39"/>
      <c r="H222" s="39"/>
      <c r="I222" s="196"/>
      <c r="J222" s="39"/>
      <c r="K222" s="39"/>
      <c r="L222" s="42"/>
      <c r="M222" s="197"/>
      <c r="N222" s="198"/>
      <c r="O222" s="67"/>
      <c r="P222" s="67"/>
      <c r="Q222" s="67"/>
      <c r="R222" s="67"/>
      <c r="S222" s="67"/>
      <c r="T222" s="68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20" t="s">
        <v>169</v>
      </c>
      <c r="AU222" s="20" t="s">
        <v>81</v>
      </c>
    </row>
    <row r="223" spans="1:65" s="14" customFormat="1">
      <c r="B223" s="211"/>
      <c r="C223" s="212"/>
      <c r="D223" s="194" t="s">
        <v>176</v>
      </c>
      <c r="E223" s="213" t="s">
        <v>19</v>
      </c>
      <c r="F223" s="214" t="s">
        <v>335</v>
      </c>
      <c r="G223" s="212"/>
      <c r="H223" s="215">
        <v>8.8620000000000001</v>
      </c>
      <c r="I223" s="216"/>
      <c r="J223" s="212"/>
      <c r="K223" s="212"/>
      <c r="L223" s="217"/>
      <c r="M223" s="218"/>
      <c r="N223" s="219"/>
      <c r="O223" s="219"/>
      <c r="P223" s="219"/>
      <c r="Q223" s="219"/>
      <c r="R223" s="219"/>
      <c r="S223" s="219"/>
      <c r="T223" s="220"/>
      <c r="AT223" s="221" t="s">
        <v>176</v>
      </c>
      <c r="AU223" s="221" t="s">
        <v>81</v>
      </c>
      <c r="AV223" s="14" t="s">
        <v>81</v>
      </c>
      <c r="AW223" s="14" t="s">
        <v>34</v>
      </c>
      <c r="AX223" s="14" t="s">
        <v>72</v>
      </c>
      <c r="AY223" s="221" t="s">
        <v>158</v>
      </c>
    </row>
    <row r="224" spans="1:65" s="14" customFormat="1" ht="30">
      <c r="B224" s="211"/>
      <c r="C224" s="212"/>
      <c r="D224" s="194" t="s">
        <v>176</v>
      </c>
      <c r="E224" s="213" t="s">
        <v>19</v>
      </c>
      <c r="F224" s="214" t="s">
        <v>336</v>
      </c>
      <c r="G224" s="212"/>
      <c r="H224" s="215">
        <v>22.876999999999999</v>
      </c>
      <c r="I224" s="216"/>
      <c r="J224" s="212"/>
      <c r="K224" s="212"/>
      <c r="L224" s="217"/>
      <c r="M224" s="218"/>
      <c r="N224" s="219"/>
      <c r="O224" s="219"/>
      <c r="P224" s="219"/>
      <c r="Q224" s="219"/>
      <c r="R224" s="219"/>
      <c r="S224" s="219"/>
      <c r="T224" s="220"/>
      <c r="AT224" s="221" t="s">
        <v>176</v>
      </c>
      <c r="AU224" s="221" t="s">
        <v>81</v>
      </c>
      <c r="AV224" s="14" t="s">
        <v>81</v>
      </c>
      <c r="AW224" s="14" t="s">
        <v>34</v>
      </c>
      <c r="AX224" s="14" t="s">
        <v>72</v>
      </c>
      <c r="AY224" s="221" t="s">
        <v>158</v>
      </c>
    </row>
    <row r="225" spans="1:65" s="15" customFormat="1">
      <c r="B225" s="222"/>
      <c r="C225" s="223"/>
      <c r="D225" s="194" t="s">
        <v>176</v>
      </c>
      <c r="E225" s="224" t="s">
        <v>19</v>
      </c>
      <c r="F225" s="225" t="s">
        <v>179</v>
      </c>
      <c r="G225" s="223"/>
      <c r="H225" s="226">
        <v>31.739000000000001</v>
      </c>
      <c r="I225" s="227"/>
      <c r="J225" s="223"/>
      <c r="K225" s="223"/>
      <c r="L225" s="228"/>
      <c r="M225" s="229"/>
      <c r="N225" s="230"/>
      <c r="O225" s="230"/>
      <c r="P225" s="230"/>
      <c r="Q225" s="230"/>
      <c r="R225" s="230"/>
      <c r="S225" s="230"/>
      <c r="T225" s="231"/>
      <c r="AT225" s="232" t="s">
        <v>176</v>
      </c>
      <c r="AU225" s="232" t="s">
        <v>81</v>
      </c>
      <c r="AV225" s="15" t="s">
        <v>165</v>
      </c>
      <c r="AW225" s="15" t="s">
        <v>34</v>
      </c>
      <c r="AX225" s="15" t="s">
        <v>79</v>
      </c>
      <c r="AY225" s="232" t="s">
        <v>158</v>
      </c>
    </row>
    <row r="226" spans="1:65" s="2" customFormat="1" ht="16.5" customHeight="1">
      <c r="A226" s="37"/>
      <c r="B226" s="38"/>
      <c r="C226" s="181" t="s">
        <v>337</v>
      </c>
      <c r="D226" s="181" t="s">
        <v>160</v>
      </c>
      <c r="E226" s="182" t="s">
        <v>338</v>
      </c>
      <c r="F226" s="183" t="s">
        <v>339</v>
      </c>
      <c r="G226" s="184" t="s">
        <v>163</v>
      </c>
      <c r="H226" s="185">
        <v>31.739000000000001</v>
      </c>
      <c r="I226" s="186"/>
      <c r="J226" s="187">
        <f>ROUND(I226*H226,2)</f>
        <v>0</v>
      </c>
      <c r="K226" s="183" t="s">
        <v>164</v>
      </c>
      <c r="L226" s="42"/>
      <c r="M226" s="188" t="s">
        <v>19</v>
      </c>
      <c r="N226" s="189" t="s">
        <v>43</v>
      </c>
      <c r="O226" s="67"/>
      <c r="P226" s="190">
        <f>O226*H226</f>
        <v>0</v>
      </c>
      <c r="Q226" s="190">
        <v>4.0000000000000003E-5</v>
      </c>
      <c r="R226" s="190">
        <f>Q226*H226</f>
        <v>1.2695600000000001E-3</v>
      </c>
      <c r="S226" s="190">
        <v>0</v>
      </c>
      <c r="T226" s="191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192" t="s">
        <v>165</v>
      </c>
      <c r="AT226" s="192" t="s">
        <v>160</v>
      </c>
      <c r="AU226" s="192" t="s">
        <v>81</v>
      </c>
      <c r="AY226" s="20" t="s">
        <v>158</v>
      </c>
      <c r="BE226" s="193">
        <f>IF(N226="základní",J226,0)</f>
        <v>0</v>
      </c>
      <c r="BF226" s="193">
        <f>IF(N226="snížená",J226,0)</f>
        <v>0</v>
      </c>
      <c r="BG226" s="193">
        <f>IF(N226="zákl. přenesená",J226,0)</f>
        <v>0</v>
      </c>
      <c r="BH226" s="193">
        <f>IF(N226="sníž. přenesená",J226,0)</f>
        <v>0</v>
      </c>
      <c r="BI226" s="193">
        <f>IF(N226="nulová",J226,0)</f>
        <v>0</v>
      </c>
      <c r="BJ226" s="20" t="s">
        <v>79</v>
      </c>
      <c r="BK226" s="193">
        <f>ROUND(I226*H226,2)</f>
        <v>0</v>
      </c>
      <c r="BL226" s="20" t="s">
        <v>165</v>
      </c>
      <c r="BM226" s="192" t="s">
        <v>340</v>
      </c>
    </row>
    <row r="227" spans="1:65" s="2" customFormat="1">
      <c r="A227" s="37"/>
      <c r="B227" s="38"/>
      <c r="C227" s="39"/>
      <c r="D227" s="194" t="s">
        <v>167</v>
      </c>
      <c r="E227" s="39"/>
      <c r="F227" s="195" t="s">
        <v>341</v>
      </c>
      <c r="G227" s="39"/>
      <c r="H227" s="39"/>
      <c r="I227" s="196"/>
      <c r="J227" s="39"/>
      <c r="K227" s="39"/>
      <c r="L227" s="42"/>
      <c r="M227" s="197"/>
      <c r="N227" s="198"/>
      <c r="O227" s="67"/>
      <c r="P227" s="67"/>
      <c r="Q227" s="67"/>
      <c r="R227" s="67"/>
      <c r="S227" s="67"/>
      <c r="T227" s="68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20" t="s">
        <v>167</v>
      </c>
      <c r="AU227" s="20" t="s">
        <v>81</v>
      </c>
    </row>
    <row r="228" spans="1:65" s="2" customFormat="1">
      <c r="A228" s="37"/>
      <c r="B228" s="38"/>
      <c r="C228" s="39"/>
      <c r="D228" s="199" t="s">
        <v>169</v>
      </c>
      <c r="E228" s="39"/>
      <c r="F228" s="200" t="s">
        <v>342</v>
      </c>
      <c r="G228" s="39"/>
      <c r="H228" s="39"/>
      <c r="I228" s="196"/>
      <c r="J228" s="39"/>
      <c r="K228" s="39"/>
      <c r="L228" s="42"/>
      <c r="M228" s="197"/>
      <c r="N228" s="198"/>
      <c r="O228" s="67"/>
      <c r="P228" s="67"/>
      <c r="Q228" s="67"/>
      <c r="R228" s="67"/>
      <c r="S228" s="67"/>
      <c r="T228" s="68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20" t="s">
        <v>169</v>
      </c>
      <c r="AU228" s="20" t="s">
        <v>81</v>
      </c>
    </row>
    <row r="229" spans="1:65" s="14" customFormat="1">
      <c r="B229" s="211"/>
      <c r="C229" s="212"/>
      <c r="D229" s="194" t="s">
        <v>176</v>
      </c>
      <c r="E229" s="213" t="s">
        <v>19</v>
      </c>
      <c r="F229" s="214" t="s">
        <v>343</v>
      </c>
      <c r="G229" s="212"/>
      <c r="H229" s="215">
        <v>8.8620000000000001</v>
      </c>
      <c r="I229" s="216"/>
      <c r="J229" s="212"/>
      <c r="K229" s="212"/>
      <c r="L229" s="217"/>
      <c r="M229" s="218"/>
      <c r="N229" s="219"/>
      <c r="O229" s="219"/>
      <c r="P229" s="219"/>
      <c r="Q229" s="219"/>
      <c r="R229" s="219"/>
      <c r="S229" s="219"/>
      <c r="T229" s="220"/>
      <c r="AT229" s="221" t="s">
        <v>176</v>
      </c>
      <c r="AU229" s="221" t="s">
        <v>81</v>
      </c>
      <c r="AV229" s="14" t="s">
        <v>81</v>
      </c>
      <c r="AW229" s="14" t="s">
        <v>34</v>
      </c>
      <c r="AX229" s="14" t="s">
        <v>72</v>
      </c>
      <c r="AY229" s="221" t="s">
        <v>158</v>
      </c>
    </row>
    <row r="230" spans="1:65" s="14" customFormat="1" ht="30">
      <c r="B230" s="211"/>
      <c r="C230" s="212"/>
      <c r="D230" s="194" t="s">
        <v>176</v>
      </c>
      <c r="E230" s="213" t="s">
        <v>19</v>
      </c>
      <c r="F230" s="214" t="s">
        <v>336</v>
      </c>
      <c r="G230" s="212"/>
      <c r="H230" s="215">
        <v>22.876999999999999</v>
      </c>
      <c r="I230" s="216"/>
      <c r="J230" s="212"/>
      <c r="K230" s="212"/>
      <c r="L230" s="217"/>
      <c r="M230" s="218"/>
      <c r="N230" s="219"/>
      <c r="O230" s="219"/>
      <c r="P230" s="219"/>
      <c r="Q230" s="219"/>
      <c r="R230" s="219"/>
      <c r="S230" s="219"/>
      <c r="T230" s="220"/>
      <c r="AT230" s="221" t="s">
        <v>176</v>
      </c>
      <c r="AU230" s="221" t="s">
        <v>81</v>
      </c>
      <c r="AV230" s="14" t="s">
        <v>81</v>
      </c>
      <c r="AW230" s="14" t="s">
        <v>34</v>
      </c>
      <c r="AX230" s="14" t="s">
        <v>72</v>
      </c>
      <c r="AY230" s="221" t="s">
        <v>158</v>
      </c>
    </row>
    <row r="231" spans="1:65" s="15" customFormat="1">
      <c r="B231" s="222"/>
      <c r="C231" s="223"/>
      <c r="D231" s="194" t="s">
        <v>176</v>
      </c>
      <c r="E231" s="224" t="s">
        <v>19</v>
      </c>
      <c r="F231" s="225" t="s">
        <v>179</v>
      </c>
      <c r="G231" s="223"/>
      <c r="H231" s="226">
        <v>31.739000000000001</v>
      </c>
      <c r="I231" s="227"/>
      <c r="J231" s="223"/>
      <c r="K231" s="223"/>
      <c r="L231" s="228"/>
      <c r="M231" s="229"/>
      <c r="N231" s="230"/>
      <c r="O231" s="230"/>
      <c r="P231" s="230"/>
      <c r="Q231" s="230"/>
      <c r="R231" s="230"/>
      <c r="S231" s="230"/>
      <c r="T231" s="231"/>
      <c r="AT231" s="232" t="s">
        <v>176</v>
      </c>
      <c r="AU231" s="232" t="s">
        <v>81</v>
      </c>
      <c r="AV231" s="15" t="s">
        <v>165</v>
      </c>
      <c r="AW231" s="15" t="s">
        <v>34</v>
      </c>
      <c r="AX231" s="15" t="s">
        <v>79</v>
      </c>
      <c r="AY231" s="232" t="s">
        <v>158</v>
      </c>
    </row>
    <row r="232" spans="1:65" s="2" customFormat="1" ht="21.75" customHeight="1">
      <c r="A232" s="37"/>
      <c r="B232" s="38"/>
      <c r="C232" s="181" t="s">
        <v>344</v>
      </c>
      <c r="D232" s="181" t="s">
        <v>160</v>
      </c>
      <c r="E232" s="182" t="s">
        <v>345</v>
      </c>
      <c r="F232" s="183" t="s">
        <v>346</v>
      </c>
      <c r="G232" s="184" t="s">
        <v>223</v>
      </c>
      <c r="H232" s="185">
        <v>1.0149999999999999</v>
      </c>
      <c r="I232" s="186"/>
      <c r="J232" s="187">
        <f>ROUND(I232*H232,2)</f>
        <v>0</v>
      </c>
      <c r="K232" s="183" t="s">
        <v>164</v>
      </c>
      <c r="L232" s="42"/>
      <c r="M232" s="188" t="s">
        <v>19</v>
      </c>
      <c r="N232" s="189" t="s">
        <v>43</v>
      </c>
      <c r="O232" s="67"/>
      <c r="P232" s="190">
        <f>O232*H232</f>
        <v>0</v>
      </c>
      <c r="Q232" s="190">
        <v>1.0383</v>
      </c>
      <c r="R232" s="190">
        <f>Q232*H232</f>
        <v>1.0538744999999998</v>
      </c>
      <c r="S232" s="190">
        <v>0</v>
      </c>
      <c r="T232" s="191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192" t="s">
        <v>165</v>
      </c>
      <c r="AT232" s="192" t="s">
        <v>160</v>
      </c>
      <c r="AU232" s="192" t="s">
        <v>81</v>
      </c>
      <c r="AY232" s="20" t="s">
        <v>158</v>
      </c>
      <c r="BE232" s="193">
        <f>IF(N232="základní",J232,0)</f>
        <v>0</v>
      </c>
      <c r="BF232" s="193">
        <f>IF(N232="snížená",J232,0)</f>
        <v>0</v>
      </c>
      <c r="BG232" s="193">
        <f>IF(N232="zákl. přenesená",J232,0)</f>
        <v>0</v>
      </c>
      <c r="BH232" s="193">
        <f>IF(N232="sníž. přenesená",J232,0)</f>
        <v>0</v>
      </c>
      <c r="BI232" s="193">
        <f>IF(N232="nulová",J232,0)</f>
        <v>0</v>
      </c>
      <c r="BJ232" s="20" t="s">
        <v>79</v>
      </c>
      <c r="BK232" s="193">
        <f>ROUND(I232*H232,2)</f>
        <v>0</v>
      </c>
      <c r="BL232" s="20" t="s">
        <v>165</v>
      </c>
      <c r="BM232" s="192" t="s">
        <v>347</v>
      </c>
    </row>
    <row r="233" spans="1:65" s="2" customFormat="1" ht="18">
      <c r="A233" s="37"/>
      <c r="B233" s="38"/>
      <c r="C233" s="39"/>
      <c r="D233" s="194" t="s">
        <v>167</v>
      </c>
      <c r="E233" s="39"/>
      <c r="F233" s="195" t="s">
        <v>348</v>
      </c>
      <c r="G233" s="39"/>
      <c r="H233" s="39"/>
      <c r="I233" s="196"/>
      <c r="J233" s="39"/>
      <c r="K233" s="39"/>
      <c r="L233" s="42"/>
      <c r="M233" s="197"/>
      <c r="N233" s="198"/>
      <c r="O233" s="67"/>
      <c r="P233" s="67"/>
      <c r="Q233" s="67"/>
      <c r="R233" s="67"/>
      <c r="S233" s="67"/>
      <c r="T233" s="68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20" t="s">
        <v>167</v>
      </c>
      <c r="AU233" s="20" t="s">
        <v>81</v>
      </c>
    </row>
    <row r="234" spans="1:65" s="2" customFormat="1">
      <c r="A234" s="37"/>
      <c r="B234" s="38"/>
      <c r="C234" s="39"/>
      <c r="D234" s="199" t="s">
        <v>169</v>
      </c>
      <c r="E234" s="39"/>
      <c r="F234" s="200" t="s">
        <v>349</v>
      </c>
      <c r="G234" s="39"/>
      <c r="H234" s="39"/>
      <c r="I234" s="196"/>
      <c r="J234" s="39"/>
      <c r="K234" s="39"/>
      <c r="L234" s="42"/>
      <c r="M234" s="197"/>
      <c r="N234" s="198"/>
      <c r="O234" s="67"/>
      <c r="P234" s="67"/>
      <c r="Q234" s="67"/>
      <c r="R234" s="67"/>
      <c r="S234" s="67"/>
      <c r="T234" s="68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20" t="s">
        <v>169</v>
      </c>
      <c r="AU234" s="20" t="s">
        <v>81</v>
      </c>
    </row>
    <row r="235" spans="1:65" s="14" customFormat="1">
      <c r="B235" s="211"/>
      <c r="C235" s="212"/>
      <c r="D235" s="194" t="s">
        <v>176</v>
      </c>
      <c r="E235" s="213" t="s">
        <v>19</v>
      </c>
      <c r="F235" s="214" t="s">
        <v>350</v>
      </c>
      <c r="G235" s="212"/>
      <c r="H235" s="215">
        <v>1.0149999999999999</v>
      </c>
      <c r="I235" s="216"/>
      <c r="J235" s="212"/>
      <c r="K235" s="212"/>
      <c r="L235" s="217"/>
      <c r="M235" s="218"/>
      <c r="N235" s="219"/>
      <c r="O235" s="219"/>
      <c r="P235" s="219"/>
      <c r="Q235" s="219"/>
      <c r="R235" s="219"/>
      <c r="S235" s="219"/>
      <c r="T235" s="220"/>
      <c r="AT235" s="221" t="s">
        <v>176</v>
      </c>
      <c r="AU235" s="221" t="s">
        <v>81</v>
      </c>
      <c r="AV235" s="14" t="s">
        <v>81</v>
      </c>
      <c r="AW235" s="14" t="s">
        <v>34</v>
      </c>
      <c r="AX235" s="14" t="s">
        <v>72</v>
      </c>
      <c r="AY235" s="221" t="s">
        <v>158</v>
      </c>
    </row>
    <row r="236" spans="1:65" s="15" customFormat="1">
      <c r="B236" s="222"/>
      <c r="C236" s="223"/>
      <c r="D236" s="194" t="s">
        <v>176</v>
      </c>
      <c r="E236" s="224" t="s">
        <v>19</v>
      </c>
      <c r="F236" s="225" t="s">
        <v>179</v>
      </c>
      <c r="G236" s="223"/>
      <c r="H236" s="226">
        <v>1.0149999999999999</v>
      </c>
      <c r="I236" s="227"/>
      <c r="J236" s="223"/>
      <c r="K236" s="223"/>
      <c r="L236" s="228"/>
      <c r="M236" s="229"/>
      <c r="N236" s="230"/>
      <c r="O236" s="230"/>
      <c r="P236" s="230"/>
      <c r="Q236" s="230"/>
      <c r="R236" s="230"/>
      <c r="S236" s="230"/>
      <c r="T236" s="231"/>
      <c r="AT236" s="232" t="s">
        <v>176</v>
      </c>
      <c r="AU236" s="232" t="s">
        <v>81</v>
      </c>
      <c r="AV236" s="15" t="s">
        <v>165</v>
      </c>
      <c r="AW236" s="15" t="s">
        <v>34</v>
      </c>
      <c r="AX236" s="15" t="s">
        <v>79</v>
      </c>
      <c r="AY236" s="232" t="s">
        <v>158</v>
      </c>
    </row>
    <row r="237" spans="1:65" s="2" customFormat="1" ht="24.25" customHeight="1">
      <c r="A237" s="37"/>
      <c r="B237" s="38"/>
      <c r="C237" s="181" t="s">
        <v>351</v>
      </c>
      <c r="D237" s="181" t="s">
        <v>160</v>
      </c>
      <c r="E237" s="182" t="s">
        <v>352</v>
      </c>
      <c r="F237" s="183" t="s">
        <v>353</v>
      </c>
      <c r="G237" s="184" t="s">
        <v>223</v>
      </c>
      <c r="H237" s="185">
        <v>1.115</v>
      </c>
      <c r="I237" s="186"/>
      <c r="J237" s="187">
        <f>ROUND(I237*H237,2)</f>
        <v>0</v>
      </c>
      <c r="K237" s="183" t="s">
        <v>164</v>
      </c>
      <c r="L237" s="42"/>
      <c r="M237" s="188" t="s">
        <v>19</v>
      </c>
      <c r="N237" s="189" t="s">
        <v>43</v>
      </c>
      <c r="O237" s="67"/>
      <c r="P237" s="190">
        <f>O237*H237</f>
        <v>0</v>
      </c>
      <c r="Q237" s="190">
        <v>1.0597399999999999</v>
      </c>
      <c r="R237" s="190">
        <f>Q237*H237</f>
        <v>1.1816100999999999</v>
      </c>
      <c r="S237" s="190">
        <v>0</v>
      </c>
      <c r="T237" s="191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192" t="s">
        <v>165</v>
      </c>
      <c r="AT237" s="192" t="s">
        <v>160</v>
      </c>
      <c r="AU237" s="192" t="s">
        <v>81</v>
      </c>
      <c r="AY237" s="20" t="s">
        <v>158</v>
      </c>
      <c r="BE237" s="193">
        <f>IF(N237="základní",J237,0)</f>
        <v>0</v>
      </c>
      <c r="BF237" s="193">
        <f>IF(N237="snížená",J237,0)</f>
        <v>0</v>
      </c>
      <c r="BG237" s="193">
        <f>IF(N237="zákl. přenesená",J237,0)</f>
        <v>0</v>
      </c>
      <c r="BH237" s="193">
        <f>IF(N237="sníž. přenesená",J237,0)</f>
        <v>0</v>
      </c>
      <c r="BI237" s="193">
        <f>IF(N237="nulová",J237,0)</f>
        <v>0</v>
      </c>
      <c r="BJ237" s="20" t="s">
        <v>79</v>
      </c>
      <c r="BK237" s="193">
        <f>ROUND(I237*H237,2)</f>
        <v>0</v>
      </c>
      <c r="BL237" s="20" t="s">
        <v>165</v>
      </c>
      <c r="BM237" s="192" t="s">
        <v>354</v>
      </c>
    </row>
    <row r="238" spans="1:65" s="2" customFormat="1" ht="18">
      <c r="A238" s="37"/>
      <c r="B238" s="38"/>
      <c r="C238" s="39"/>
      <c r="D238" s="194" t="s">
        <v>167</v>
      </c>
      <c r="E238" s="39"/>
      <c r="F238" s="195" t="s">
        <v>355</v>
      </c>
      <c r="G238" s="39"/>
      <c r="H238" s="39"/>
      <c r="I238" s="196"/>
      <c r="J238" s="39"/>
      <c r="K238" s="39"/>
      <c r="L238" s="42"/>
      <c r="M238" s="197"/>
      <c r="N238" s="198"/>
      <c r="O238" s="67"/>
      <c r="P238" s="67"/>
      <c r="Q238" s="67"/>
      <c r="R238" s="67"/>
      <c r="S238" s="67"/>
      <c r="T238" s="68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20" t="s">
        <v>167</v>
      </c>
      <c r="AU238" s="20" t="s">
        <v>81</v>
      </c>
    </row>
    <row r="239" spans="1:65" s="2" customFormat="1">
      <c r="A239" s="37"/>
      <c r="B239" s="38"/>
      <c r="C239" s="39"/>
      <c r="D239" s="199" t="s">
        <v>169</v>
      </c>
      <c r="E239" s="39"/>
      <c r="F239" s="200" t="s">
        <v>356</v>
      </c>
      <c r="G239" s="39"/>
      <c r="H239" s="39"/>
      <c r="I239" s="196"/>
      <c r="J239" s="39"/>
      <c r="K239" s="39"/>
      <c r="L239" s="42"/>
      <c r="M239" s="197"/>
      <c r="N239" s="198"/>
      <c r="O239" s="67"/>
      <c r="P239" s="67"/>
      <c r="Q239" s="67"/>
      <c r="R239" s="67"/>
      <c r="S239" s="67"/>
      <c r="T239" s="68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20" t="s">
        <v>169</v>
      </c>
      <c r="AU239" s="20" t="s">
        <v>81</v>
      </c>
    </row>
    <row r="240" spans="1:65" s="14" customFormat="1">
      <c r="B240" s="211"/>
      <c r="C240" s="212"/>
      <c r="D240" s="194" t="s">
        <v>176</v>
      </c>
      <c r="E240" s="213" t="s">
        <v>19</v>
      </c>
      <c r="F240" s="214" t="s">
        <v>357</v>
      </c>
      <c r="G240" s="212"/>
      <c r="H240" s="215">
        <v>1.115</v>
      </c>
      <c r="I240" s="216"/>
      <c r="J240" s="212"/>
      <c r="K240" s="212"/>
      <c r="L240" s="217"/>
      <c r="M240" s="218"/>
      <c r="N240" s="219"/>
      <c r="O240" s="219"/>
      <c r="P240" s="219"/>
      <c r="Q240" s="219"/>
      <c r="R240" s="219"/>
      <c r="S240" s="219"/>
      <c r="T240" s="220"/>
      <c r="AT240" s="221" t="s">
        <v>176</v>
      </c>
      <c r="AU240" s="221" t="s">
        <v>81</v>
      </c>
      <c r="AV240" s="14" t="s">
        <v>81</v>
      </c>
      <c r="AW240" s="14" t="s">
        <v>34</v>
      </c>
      <c r="AX240" s="14" t="s">
        <v>72</v>
      </c>
      <c r="AY240" s="221" t="s">
        <v>158</v>
      </c>
    </row>
    <row r="241" spans="1:65" s="15" customFormat="1">
      <c r="B241" s="222"/>
      <c r="C241" s="223"/>
      <c r="D241" s="194" t="s">
        <v>176</v>
      </c>
      <c r="E241" s="224" t="s">
        <v>19</v>
      </c>
      <c r="F241" s="225" t="s">
        <v>179</v>
      </c>
      <c r="G241" s="223"/>
      <c r="H241" s="226">
        <v>1.115</v>
      </c>
      <c r="I241" s="227"/>
      <c r="J241" s="223"/>
      <c r="K241" s="223"/>
      <c r="L241" s="228"/>
      <c r="M241" s="229"/>
      <c r="N241" s="230"/>
      <c r="O241" s="230"/>
      <c r="P241" s="230"/>
      <c r="Q241" s="230"/>
      <c r="R241" s="230"/>
      <c r="S241" s="230"/>
      <c r="T241" s="231"/>
      <c r="AT241" s="232" t="s">
        <v>176</v>
      </c>
      <c r="AU241" s="232" t="s">
        <v>81</v>
      </c>
      <c r="AV241" s="15" t="s">
        <v>165</v>
      </c>
      <c r="AW241" s="15" t="s">
        <v>34</v>
      </c>
      <c r="AX241" s="15" t="s">
        <v>79</v>
      </c>
      <c r="AY241" s="232" t="s">
        <v>158</v>
      </c>
    </row>
    <row r="242" spans="1:65" s="2" customFormat="1" ht="24.25" customHeight="1">
      <c r="A242" s="37"/>
      <c r="B242" s="38"/>
      <c r="C242" s="181" t="s">
        <v>358</v>
      </c>
      <c r="D242" s="181" t="s">
        <v>160</v>
      </c>
      <c r="E242" s="182" t="s">
        <v>359</v>
      </c>
      <c r="F242" s="183" t="s">
        <v>360</v>
      </c>
      <c r="G242" s="184" t="s">
        <v>183</v>
      </c>
      <c r="H242" s="185">
        <v>6</v>
      </c>
      <c r="I242" s="186"/>
      <c r="J242" s="187">
        <f>ROUND(I242*H242,2)</f>
        <v>0</v>
      </c>
      <c r="K242" s="183" t="s">
        <v>164</v>
      </c>
      <c r="L242" s="42"/>
      <c r="M242" s="188" t="s">
        <v>19</v>
      </c>
      <c r="N242" s="189" t="s">
        <v>43</v>
      </c>
      <c r="O242" s="67"/>
      <c r="P242" s="190">
        <f>O242*H242</f>
        <v>0</v>
      </c>
      <c r="Q242" s="190">
        <v>1.9312499999999999</v>
      </c>
      <c r="R242" s="190">
        <f>Q242*H242</f>
        <v>11.587499999999999</v>
      </c>
      <c r="S242" s="190">
        <v>0</v>
      </c>
      <c r="T242" s="191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192" t="s">
        <v>165</v>
      </c>
      <c r="AT242" s="192" t="s">
        <v>160</v>
      </c>
      <c r="AU242" s="192" t="s">
        <v>81</v>
      </c>
      <c r="AY242" s="20" t="s">
        <v>158</v>
      </c>
      <c r="BE242" s="193">
        <f>IF(N242="základní",J242,0)</f>
        <v>0</v>
      </c>
      <c r="BF242" s="193">
        <f>IF(N242="snížená",J242,0)</f>
        <v>0</v>
      </c>
      <c r="BG242" s="193">
        <f>IF(N242="zákl. přenesená",J242,0)</f>
        <v>0</v>
      </c>
      <c r="BH242" s="193">
        <f>IF(N242="sníž. přenesená",J242,0)</f>
        <v>0</v>
      </c>
      <c r="BI242" s="193">
        <f>IF(N242="nulová",J242,0)</f>
        <v>0</v>
      </c>
      <c r="BJ242" s="20" t="s">
        <v>79</v>
      </c>
      <c r="BK242" s="193">
        <f>ROUND(I242*H242,2)</f>
        <v>0</v>
      </c>
      <c r="BL242" s="20" t="s">
        <v>165</v>
      </c>
      <c r="BM242" s="192" t="s">
        <v>361</v>
      </c>
    </row>
    <row r="243" spans="1:65" s="2" customFormat="1" ht="18">
      <c r="A243" s="37"/>
      <c r="B243" s="38"/>
      <c r="C243" s="39"/>
      <c r="D243" s="194" t="s">
        <v>167</v>
      </c>
      <c r="E243" s="39"/>
      <c r="F243" s="195" t="s">
        <v>362</v>
      </c>
      <c r="G243" s="39"/>
      <c r="H243" s="39"/>
      <c r="I243" s="196"/>
      <c r="J243" s="39"/>
      <c r="K243" s="39"/>
      <c r="L243" s="42"/>
      <c r="M243" s="197"/>
      <c r="N243" s="198"/>
      <c r="O243" s="67"/>
      <c r="P243" s="67"/>
      <c r="Q243" s="67"/>
      <c r="R243" s="67"/>
      <c r="S243" s="67"/>
      <c r="T243" s="68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20" t="s">
        <v>167</v>
      </c>
      <c r="AU243" s="20" t="s">
        <v>81</v>
      </c>
    </row>
    <row r="244" spans="1:65" s="2" customFormat="1">
      <c r="A244" s="37"/>
      <c r="B244" s="38"/>
      <c r="C244" s="39"/>
      <c r="D244" s="199" t="s">
        <v>169</v>
      </c>
      <c r="E244" s="39"/>
      <c r="F244" s="200" t="s">
        <v>363</v>
      </c>
      <c r="G244" s="39"/>
      <c r="H244" s="39"/>
      <c r="I244" s="196"/>
      <c r="J244" s="39"/>
      <c r="K244" s="39"/>
      <c r="L244" s="42"/>
      <c r="M244" s="197"/>
      <c r="N244" s="198"/>
      <c r="O244" s="67"/>
      <c r="P244" s="67"/>
      <c r="Q244" s="67"/>
      <c r="R244" s="67"/>
      <c r="S244" s="67"/>
      <c r="T244" s="68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20" t="s">
        <v>169</v>
      </c>
      <c r="AU244" s="20" t="s">
        <v>81</v>
      </c>
    </row>
    <row r="245" spans="1:65" s="13" customFormat="1">
      <c r="B245" s="201"/>
      <c r="C245" s="202"/>
      <c r="D245" s="194" t="s">
        <v>176</v>
      </c>
      <c r="E245" s="203" t="s">
        <v>19</v>
      </c>
      <c r="F245" s="204" t="s">
        <v>364</v>
      </c>
      <c r="G245" s="202"/>
      <c r="H245" s="203" t="s">
        <v>19</v>
      </c>
      <c r="I245" s="205"/>
      <c r="J245" s="202"/>
      <c r="K245" s="202"/>
      <c r="L245" s="206"/>
      <c r="M245" s="207"/>
      <c r="N245" s="208"/>
      <c r="O245" s="208"/>
      <c r="P245" s="208"/>
      <c r="Q245" s="208"/>
      <c r="R245" s="208"/>
      <c r="S245" s="208"/>
      <c r="T245" s="209"/>
      <c r="AT245" s="210" t="s">
        <v>176</v>
      </c>
      <c r="AU245" s="210" t="s">
        <v>81</v>
      </c>
      <c r="AV245" s="13" t="s">
        <v>79</v>
      </c>
      <c r="AW245" s="13" t="s">
        <v>34</v>
      </c>
      <c r="AX245" s="13" t="s">
        <v>72</v>
      </c>
      <c r="AY245" s="210" t="s">
        <v>158</v>
      </c>
    </row>
    <row r="246" spans="1:65" s="14" customFormat="1">
      <c r="B246" s="211"/>
      <c r="C246" s="212"/>
      <c r="D246" s="194" t="s">
        <v>176</v>
      </c>
      <c r="E246" s="213" t="s">
        <v>19</v>
      </c>
      <c r="F246" s="214" t="s">
        <v>188</v>
      </c>
      <c r="G246" s="212"/>
      <c r="H246" s="215">
        <v>6</v>
      </c>
      <c r="I246" s="216"/>
      <c r="J246" s="212"/>
      <c r="K246" s="212"/>
      <c r="L246" s="217"/>
      <c r="M246" s="218"/>
      <c r="N246" s="219"/>
      <c r="O246" s="219"/>
      <c r="P246" s="219"/>
      <c r="Q246" s="219"/>
      <c r="R246" s="219"/>
      <c r="S246" s="219"/>
      <c r="T246" s="220"/>
      <c r="AT246" s="221" t="s">
        <v>176</v>
      </c>
      <c r="AU246" s="221" t="s">
        <v>81</v>
      </c>
      <c r="AV246" s="14" t="s">
        <v>81</v>
      </c>
      <c r="AW246" s="14" t="s">
        <v>34</v>
      </c>
      <c r="AX246" s="14" t="s">
        <v>72</v>
      </c>
      <c r="AY246" s="221" t="s">
        <v>158</v>
      </c>
    </row>
    <row r="247" spans="1:65" s="15" customFormat="1">
      <c r="B247" s="222"/>
      <c r="C247" s="223"/>
      <c r="D247" s="194" t="s">
        <v>176</v>
      </c>
      <c r="E247" s="224" t="s">
        <v>19</v>
      </c>
      <c r="F247" s="225" t="s">
        <v>179</v>
      </c>
      <c r="G247" s="223"/>
      <c r="H247" s="226">
        <v>6</v>
      </c>
      <c r="I247" s="227"/>
      <c r="J247" s="223"/>
      <c r="K247" s="223"/>
      <c r="L247" s="228"/>
      <c r="M247" s="229"/>
      <c r="N247" s="230"/>
      <c r="O247" s="230"/>
      <c r="P247" s="230"/>
      <c r="Q247" s="230"/>
      <c r="R247" s="230"/>
      <c r="S247" s="230"/>
      <c r="T247" s="231"/>
      <c r="AT247" s="232" t="s">
        <v>176</v>
      </c>
      <c r="AU247" s="232" t="s">
        <v>81</v>
      </c>
      <c r="AV247" s="15" t="s">
        <v>165</v>
      </c>
      <c r="AW247" s="15" t="s">
        <v>34</v>
      </c>
      <c r="AX247" s="15" t="s">
        <v>79</v>
      </c>
      <c r="AY247" s="232" t="s">
        <v>158</v>
      </c>
    </row>
    <row r="248" spans="1:65" s="2" customFormat="1" ht="24.25" customHeight="1">
      <c r="A248" s="37"/>
      <c r="B248" s="38"/>
      <c r="C248" s="181" t="s">
        <v>365</v>
      </c>
      <c r="D248" s="181" t="s">
        <v>160</v>
      </c>
      <c r="E248" s="182" t="s">
        <v>366</v>
      </c>
      <c r="F248" s="183" t="s">
        <v>367</v>
      </c>
      <c r="G248" s="184" t="s">
        <v>163</v>
      </c>
      <c r="H248" s="185">
        <v>75</v>
      </c>
      <c r="I248" s="186"/>
      <c r="J248" s="187">
        <f>ROUND(I248*H248,2)</f>
        <v>0</v>
      </c>
      <c r="K248" s="183" t="s">
        <v>164</v>
      </c>
      <c r="L248" s="42"/>
      <c r="M248" s="188" t="s">
        <v>19</v>
      </c>
      <c r="N248" s="189" t="s">
        <v>43</v>
      </c>
      <c r="O248" s="67"/>
      <c r="P248" s="190">
        <f>O248*H248</f>
        <v>0</v>
      </c>
      <c r="Q248" s="190">
        <v>0.108</v>
      </c>
      <c r="R248" s="190">
        <f>Q248*H248</f>
        <v>8.1</v>
      </c>
      <c r="S248" s="190">
        <v>0</v>
      </c>
      <c r="T248" s="191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192" t="s">
        <v>165</v>
      </c>
      <c r="AT248" s="192" t="s">
        <v>160</v>
      </c>
      <c r="AU248" s="192" t="s">
        <v>81</v>
      </c>
      <c r="AY248" s="20" t="s">
        <v>158</v>
      </c>
      <c r="BE248" s="193">
        <f>IF(N248="základní",J248,0)</f>
        <v>0</v>
      </c>
      <c r="BF248" s="193">
        <f>IF(N248="snížená",J248,0)</f>
        <v>0</v>
      </c>
      <c r="BG248" s="193">
        <f>IF(N248="zákl. přenesená",J248,0)</f>
        <v>0</v>
      </c>
      <c r="BH248" s="193">
        <f>IF(N248="sníž. přenesená",J248,0)</f>
        <v>0</v>
      </c>
      <c r="BI248" s="193">
        <f>IF(N248="nulová",J248,0)</f>
        <v>0</v>
      </c>
      <c r="BJ248" s="20" t="s">
        <v>79</v>
      </c>
      <c r="BK248" s="193">
        <f>ROUND(I248*H248,2)</f>
        <v>0</v>
      </c>
      <c r="BL248" s="20" t="s">
        <v>165</v>
      </c>
      <c r="BM248" s="192" t="s">
        <v>368</v>
      </c>
    </row>
    <row r="249" spans="1:65" s="2" customFormat="1" ht="18">
      <c r="A249" s="37"/>
      <c r="B249" s="38"/>
      <c r="C249" s="39"/>
      <c r="D249" s="194" t="s">
        <v>167</v>
      </c>
      <c r="E249" s="39"/>
      <c r="F249" s="195" t="s">
        <v>369</v>
      </c>
      <c r="G249" s="39"/>
      <c r="H249" s="39"/>
      <c r="I249" s="196"/>
      <c r="J249" s="39"/>
      <c r="K249" s="39"/>
      <c r="L249" s="42"/>
      <c r="M249" s="197"/>
      <c r="N249" s="198"/>
      <c r="O249" s="67"/>
      <c r="P249" s="67"/>
      <c r="Q249" s="67"/>
      <c r="R249" s="67"/>
      <c r="S249" s="67"/>
      <c r="T249" s="68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T249" s="20" t="s">
        <v>167</v>
      </c>
      <c r="AU249" s="20" t="s">
        <v>81</v>
      </c>
    </row>
    <row r="250" spans="1:65" s="2" customFormat="1">
      <c r="A250" s="37"/>
      <c r="B250" s="38"/>
      <c r="C250" s="39"/>
      <c r="D250" s="199" t="s">
        <v>169</v>
      </c>
      <c r="E250" s="39"/>
      <c r="F250" s="200" t="s">
        <v>370</v>
      </c>
      <c r="G250" s="39"/>
      <c r="H250" s="39"/>
      <c r="I250" s="196"/>
      <c r="J250" s="39"/>
      <c r="K250" s="39"/>
      <c r="L250" s="42"/>
      <c r="M250" s="197"/>
      <c r="N250" s="198"/>
      <c r="O250" s="67"/>
      <c r="P250" s="67"/>
      <c r="Q250" s="67"/>
      <c r="R250" s="67"/>
      <c r="S250" s="67"/>
      <c r="T250" s="68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T250" s="20" t="s">
        <v>169</v>
      </c>
      <c r="AU250" s="20" t="s">
        <v>81</v>
      </c>
    </row>
    <row r="251" spans="1:65" s="13" customFormat="1" ht="20">
      <c r="B251" s="201"/>
      <c r="C251" s="202"/>
      <c r="D251" s="194" t="s">
        <v>176</v>
      </c>
      <c r="E251" s="203" t="s">
        <v>19</v>
      </c>
      <c r="F251" s="204" t="s">
        <v>371</v>
      </c>
      <c r="G251" s="202"/>
      <c r="H251" s="203" t="s">
        <v>19</v>
      </c>
      <c r="I251" s="205"/>
      <c r="J251" s="202"/>
      <c r="K251" s="202"/>
      <c r="L251" s="206"/>
      <c r="M251" s="207"/>
      <c r="N251" s="208"/>
      <c r="O251" s="208"/>
      <c r="P251" s="208"/>
      <c r="Q251" s="208"/>
      <c r="R251" s="208"/>
      <c r="S251" s="208"/>
      <c r="T251" s="209"/>
      <c r="AT251" s="210" t="s">
        <v>176</v>
      </c>
      <c r="AU251" s="210" t="s">
        <v>81</v>
      </c>
      <c r="AV251" s="13" t="s">
        <v>79</v>
      </c>
      <c r="AW251" s="13" t="s">
        <v>34</v>
      </c>
      <c r="AX251" s="13" t="s">
        <v>72</v>
      </c>
      <c r="AY251" s="210" t="s">
        <v>158</v>
      </c>
    </row>
    <row r="252" spans="1:65" s="14" customFormat="1">
      <c r="B252" s="211"/>
      <c r="C252" s="212"/>
      <c r="D252" s="194" t="s">
        <v>176</v>
      </c>
      <c r="E252" s="213" t="s">
        <v>19</v>
      </c>
      <c r="F252" s="214" t="s">
        <v>178</v>
      </c>
      <c r="G252" s="212"/>
      <c r="H252" s="215">
        <v>75</v>
      </c>
      <c r="I252" s="216"/>
      <c r="J252" s="212"/>
      <c r="K252" s="212"/>
      <c r="L252" s="217"/>
      <c r="M252" s="218"/>
      <c r="N252" s="219"/>
      <c r="O252" s="219"/>
      <c r="P252" s="219"/>
      <c r="Q252" s="219"/>
      <c r="R252" s="219"/>
      <c r="S252" s="219"/>
      <c r="T252" s="220"/>
      <c r="AT252" s="221" t="s">
        <v>176</v>
      </c>
      <c r="AU252" s="221" t="s">
        <v>81</v>
      </c>
      <c r="AV252" s="14" t="s">
        <v>81</v>
      </c>
      <c r="AW252" s="14" t="s">
        <v>34</v>
      </c>
      <c r="AX252" s="14" t="s">
        <v>72</v>
      </c>
      <c r="AY252" s="221" t="s">
        <v>158</v>
      </c>
    </row>
    <row r="253" spans="1:65" s="15" customFormat="1">
      <c r="B253" s="222"/>
      <c r="C253" s="223"/>
      <c r="D253" s="194" t="s">
        <v>176</v>
      </c>
      <c r="E253" s="224" t="s">
        <v>19</v>
      </c>
      <c r="F253" s="225" t="s">
        <v>179</v>
      </c>
      <c r="G253" s="223"/>
      <c r="H253" s="226">
        <v>75</v>
      </c>
      <c r="I253" s="227"/>
      <c r="J253" s="223"/>
      <c r="K253" s="223"/>
      <c r="L253" s="228"/>
      <c r="M253" s="229"/>
      <c r="N253" s="230"/>
      <c r="O253" s="230"/>
      <c r="P253" s="230"/>
      <c r="Q253" s="230"/>
      <c r="R253" s="230"/>
      <c r="S253" s="230"/>
      <c r="T253" s="231"/>
      <c r="AT253" s="232" t="s">
        <v>176</v>
      </c>
      <c r="AU253" s="232" t="s">
        <v>81</v>
      </c>
      <c r="AV253" s="15" t="s">
        <v>165</v>
      </c>
      <c r="AW253" s="15" t="s">
        <v>34</v>
      </c>
      <c r="AX253" s="15" t="s">
        <v>79</v>
      </c>
      <c r="AY253" s="232" t="s">
        <v>158</v>
      </c>
    </row>
    <row r="254" spans="1:65" s="2" customFormat="1" ht="16.5" customHeight="1">
      <c r="A254" s="37"/>
      <c r="B254" s="38"/>
      <c r="C254" s="233" t="s">
        <v>372</v>
      </c>
      <c r="D254" s="233" t="s">
        <v>220</v>
      </c>
      <c r="E254" s="234" t="s">
        <v>373</v>
      </c>
      <c r="F254" s="235" t="s">
        <v>374</v>
      </c>
      <c r="G254" s="236" t="s">
        <v>375</v>
      </c>
      <c r="H254" s="237">
        <v>13</v>
      </c>
      <c r="I254" s="238"/>
      <c r="J254" s="239">
        <f>ROUND(I254*H254,2)</f>
        <v>0</v>
      </c>
      <c r="K254" s="235" t="s">
        <v>164</v>
      </c>
      <c r="L254" s="240"/>
      <c r="M254" s="241" t="s">
        <v>19</v>
      </c>
      <c r="N254" s="242" t="s">
        <v>43</v>
      </c>
      <c r="O254" s="67"/>
      <c r="P254" s="190">
        <f>O254*H254</f>
        <v>0</v>
      </c>
      <c r="Q254" s="190">
        <v>2.7</v>
      </c>
      <c r="R254" s="190">
        <f>Q254*H254</f>
        <v>35.1</v>
      </c>
      <c r="S254" s="190">
        <v>0</v>
      </c>
      <c r="T254" s="191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192" t="s">
        <v>219</v>
      </c>
      <c r="AT254" s="192" t="s">
        <v>220</v>
      </c>
      <c r="AU254" s="192" t="s">
        <v>81</v>
      </c>
      <c r="AY254" s="20" t="s">
        <v>158</v>
      </c>
      <c r="BE254" s="193">
        <f>IF(N254="základní",J254,0)</f>
        <v>0</v>
      </c>
      <c r="BF254" s="193">
        <f>IF(N254="snížená",J254,0)</f>
        <v>0</v>
      </c>
      <c r="BG254" s="193">
        <f>IF(N254="zákl. přenesená",J254,0)</f>
        <v>0</v>
      </c>
      <c r="BH254" s="193">
        <f>IF(N254="sníž. přenesená",J254,0)</f>
        <v>0</v>
      </c>
      <c r="BI254" s="193">
        <f>IF(N254="nulová",J254,0)</f>
        <v>0</v>
      </c>
      <c r="BJ254" s="20" t="s">
        <v>79</v>
      </c>
      <c r="BK254" s="193">
        <f>ROUND(I254*H254,2)</f>
        <v>0</v>
      </c>
      <c r="BL254" s="20" t="s">
        <v>165</v>
      </c>
      <c r="BM254" s="192" t="s">
        <v>376</v>
      </c>
    </row>
    <row r="255" spans="1:65" s="2" customFormat="1">
      <c r="A255" s="37"/>
      <c r="B255" s="38"/>
      <c r="C255" s="39"/>
      <c r="D255" s="194" t="s">
        <v>167</v>
      </c>
      <c r="E255" s="39"/>
      <c r="F255" s="195" t="s">
        <v>374</v>
      </c>
      <c r="G255" s="39"/>
      <c r="H255" s="39"/>
      <c r="I255" s="196"/>
      <c r="J255" s="39"/>
      <c r="K255" s="39"/>
      <c r="L255" s="42"/>
      <c r="M255" s="197"/>
      <c r="N255" s="198"/>
      <c r="O255" s="67"/>
      <c r="P255" s="67"/>
      <c r="Q255" s="67"/>
      <c r="R255" s="67"/>
      <c r="S255" s="67"/>
      <c r="T255" s="68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20" t="s">
        <v>167</v>
      </c>
      <c r="AU255" s="20" t="s">
        <v>81</v>
      </c>
    </row>
    <row r="256" spans="1:65" s="13" customFormat="1">
      <c r="B256" s="201"/>
      <c r="C256" s="202"/>
      <c r="D256" s="194" t="s">
        <v>176</v>
      </c>
      <c r="E256" s="203" t="s">
        <v>19</v>
      </c>
      <c r="F256" s="204" t="s">
        <v>377</v>
      </c>
      <c r="G256" s="202"/>
      <c r="H256" s="203" t="s">
        <v>19</v>
      </c>
      <c r="I256" s="205"/>
      <c r="J256" s="202"/>
      <c r="K256" s="202"/>
      <c r="L256" s="206"/>
      <c r="M256" s="207"/>
      <c r="N256" s="208"/>
      <c r="O256" s="208"/>
      <c r="P256" s="208"/>
      <c r="Q256" s="208"/>
      <c r="R256" s="208"/>
      <c r="S256" s="208"/>
      <c r="T256" s="209"/>
      <c r="AT256" s="210" t="s">
        <v>176</v>
      </c>
      <c r="AU256" s="210" t="s">
        <v>81</v>
      </c>
      <c r="AV256" s="13" t="s">
        <v>79</v>
      </c>
      <c r="AW256" s="13" t="s">
        <v>34</v>
      </c>
      <c r="AX256" s="13" t="s">
        <v>72</v>
      </c>
      <c r="AY256" s="210" t="s">
        <v>158</v>
      </c>
    </row>
    <row r="257" spans="1:65" s="14" customFormat="1">
      <c r="B257" s="211"/>
      <c r="C257" s="212"/>
      <c r="D257" s="194" t="s">
        <v>176</v>
      </c>
      <c r="E257" s="213" t="s">
        <v>19</v>
      </c>
      <c r="F257" s="214" t="s">
        <v>378</v>
      </c>
      <c r="G257" s="212"/>
      <c r="H257" s="215">
        <v>13</v>
      </c>
      <c r="I257" s="216"/>
      <c r="J257" s="212"/>
      <c r="K257" s="212"/>
      <c r="L257" s="217"/>
      <c r="M257" s="218"/>
      <c r="N257" s="219"/>
      <c r="O257" s="219"/>
      <c r="P257" s="219"/>
      <c r="Q257" s="219"/>
      <c r="R257" s="219"/>
      <c r="S257" s="219"/>
      <c r="T257" s="220"/>
      <c r="AT257" s="221" t="s">
        <v>176</v>
      </c>
      <c r="AU257" s="221" t="s">
        <v>81</v>
      </c>
      <c r="AV257" s="14" t="s">
        <v>81</v>
      </c>
      <c r="AW257" s="14" t="s">
        <v>34</v>
      </c>
      <c r="AX257" s="14" t="s">
        <v>72</v>
      </c>
      <c r="AY257" s="221" t="s">
        <v>158</v>
      </c>
    </row>
    <row r="258" spans="1:65" s="15" customFormat="1">
      <c r="B258" s="222"/>
      <c r="C258" s="223"/>
      <c r="D258" s="194" t="s">
        <v>176</v>
      </c>
      <c r="E258" s="224" t="s">
        <v>19</v>
      </c>
      <c r="F258" s="225" t="s">
        <v>179</v>
      </c>
      <c r="G258" s="223"/>
      <c r="H258" s="226">
        <v>13</v>
      </c>
      <c r="I258" s="227"/>
      <c r="J258" s="223"/>
      <c r="K258" s="223"/>
      <c r="L258" s="228"/>
      <c r="M258" s="229"/>
      <c r="N258" s="230"/>
      <c r="O258" s="230"/>
      <c r="P258" s="230"/>
      <c r="Q258" s="230"/>
      <c r="R258" s="230"/>
      <c r="S258" s="230"/>
      <c r="T258" s="231"/>
      <c r="AT258" s="232" t="s">
        <v>176</v>
      </c>
      <c r="AU258" s="232" t="s">
        <v>81</v>
      </c>
      <c r="AV258" s="15" t="s">
        <v>165</v>
      </c>
      <c r="AW258" s="15" t="s">
        <v>34</v>
      </c>
      <c r="AX258" s="15" t="s">
        <v>79</v>
      </c>
      <c r="AY258" s="232" t="s">
        <v>158</v>
      </c>
    </row>
    <row r="259" spans="1:65" s="12" customFormat="1" ht="22.9" customHeight="1">
      <c r="B259" s="165"/>
      <c r="C259" s="166"/>
      <c r="D259" s="167" t="s">
        <v>71</v>
      </c>
      <c r="E259" s="179" t="s">
        <v>180</v>
      </c>
      <c r="F259" s="179" t="s">
        <v>379</v>
      </c>
      <c r="G259" s="166"/>
      <c r="H259" s="166"/>
      <c r="I259" s="169"/>
      <c r="J259" s="180">
        <f>BK259</f>
        <v>0</v>
      </c>
      <c r="K259" s="166"/>
      <c r="L259" s="171"/>
      <c r="M259" s="172"/>
      <c r="N259" s="173"/>
      <c r="O259" s="173"/>
      <c r="P259" s="174">
        <f>SUM(P260:P317)</f>
        <v>0</v>
      </c>
      <c r="Q259" s="173"/>
      <c r="R259" s="174">
        <f>SUM(R260:R317)</f>
        <v>49.717740010000007</v>
      </c>
      <c r="S259" s="173"/>
      <c r="T259" s="175">
        <f>SUM(T260:T317)</f>
        <v>0</v>
      </c>
      <c r="AR259" s="176" t="s">
        <v>79</v>
      </c>
      <c r="AT259" s="177" t="s">
        <v>71</v>
      </c>
      <c r="AU259" s="177" t="s">
        <v>79</v>
      </c>
      <c r="AY259" s="176" t="s">
        <v>158</v>
      </c>
      <c r="BK259" s="178">
        <f>SUM(BK260:BK317)</f>
        <v>0</v>
      </c>
    </row>
    <row r="260" spans="1:65" s="2" customFormat="1" ht="16.5" customHeight="1">
      <c r="A260" s="37"/>
      <c r="B260" s="38"/>
      <c r="C260" s="181" t="s">
        <v>380</v>
      </c>
      <c r="D260" s="181" t="s">
        <v>160</v>
      </c>
      <c r="E260" s="182" t="s">
        <v>381</v>
      </c>
      <c r="F260" s="183" t="s">
        <v>382</v>
      </c>
      <c r="G260" s="184" t="s">
        <v>183</v>
      </c>
      <c r="H260" s="185">
        <v>1.1879999999999999</v>
      </c>
      <c r="I260" s="186"/>
      <c r="J260" s="187">
        <f>ROUND(I260*H260,2)</f>
        <v>0</v>
      </c>
      <c r="K260" s="183" t="s">
        <v>164</v>
      </c>
      <c r="L260" s="42"/>
      <c r="M260" s="188" t="s">
        <v>19</v>
      </c>
      <c r="N260" s="189" t="s">
        <v>43</v>
      </c>
      <c r="O260" s="67"/>
      <c r="P260" s="190">
        <f>O260*H260</f>
        <v>0</v>
      </c>
      <c r="Q260" s="190">
        <v>2.5021499999999999</v>
      </c>
      <c r="R260" s="190">
        <f>Q260*H260</f>
        <v>2.9725541999999998</v>
      </c>
      <c r="S260" s="190">
        <v>0</v>
      </c>
      <c r="T260" s="191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192" t="s">
        <v>165</v>
      </c>
      <c r="AT260" s="192" t="s">
        <v>160</v>
      </c>
      <c r="AU260" s="192" t="s">
        <v>81</v>
      </c>
      <c r="AY260" s="20" t="s">
        <v>158</v>
      </c>
      <c r="BE260" s="193">
        <f>IF(N260="základní",J260,0)</f>
        <v>0</v>
      </c>
      <c r="BF260" s="193">
        <f>IF(N260="snížená",J260,0)</f>
        <v>0</v>
      </c>
      <c r="BG260" s="193">
        <f>IF(N260="zákl. přenesená",J260,0)</f>
        <v>0</v>
      </c>
      <c r="BH260" s="193">
        <f>IF(N260="sníž. přenesená",J260,0)</f>
        <v>0</v>
      </c>
      <c r="BI260" s="193">
        <f>IF(N260="nulová",J260,0)</f>
        <v>0</v>
      </c>
      <c r="BJ260" s="20" t="s">
        <v>79</v>
      </c>
      <c r="BK260" s="193">
        <f>ROUND(I260*H260,2)</f>
        <v>0</v>
      </c>
      <c r="BL260" s="20" t="s">
        <v>165</v>
      </c>
      <c r="BM260" s="192" t="s">
        <v>383</v>
      </c>
    </row>
    <row r="261" spans="1:65" s="2" customFormat="1">
      <c r="A261" s="37"/>
      <c r="B261" s="38"/>
      <c r="C261" s="39"/>
      <c r="D261" s="194" t="s">
        <v>167</v>
      </c>
      <c r="E261" s="39"/>
      <c r="F261" s="195" t="s">
        <v>384</v>
      </c>
      <c r="G261" s="39"/>
      <c r="H261" s="39"/>
      <c r="I261" s="196"/>
      <c r="J261" s="39"/>
      <c r="K261" s="39"/>
      <c r="L261" s="42"/>
      <c r="M261" s="197"/>
      <c r="N261" s="198"/>
      <c r="O261" s="67"/>
      <c r="P261" s="67"/>
      <c r="Q261" s="67"/>
      <c r="R261" s="67"/>
      <c r="S261" s="67"/>
      <c r="T261" s="68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T261" s="20" t="s">
        <v>167</v>
      </c>
      <c r="AU261" s="20" t="s">
        <v>81</v>
      </c>
    </row>
    <row r="262" spans="1:65" s="2" customFormat="1">
      <c r="A262" s="37"/>
      <c r="B262" s="38"/>
      <c r="C262" s="39"/>
      <c r="D262" s="199" t="s">
        <v>169</v>
      </c>
      <c r="E262" s="39"/>
      <c r="F262" s="200" t="s">
        <v>385</v>
      </c>
      <c r="G262" s="39"/>
      <c r="H262" s="39"/>
      <c r="I262" s="196"/>
      <c r="J262" s="39"/>
      <c r="K262" s="39"/>
      <c r="L262" s="42"/>
      <c r="M262" s="197"/>
      <c r="N262" s="198"/>
      <c r="O262" s="67"/>
      <c r="P262" s="67"/>
      <c r="Q262" s="67"/>
      <c r="R262" s="67"/>
      <c r="S262" s="67"/>
      <c r="T262" s="68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T262" s="20" t="s">
        <v>169</v>
      </c>
      <c r="AU262" s="20" t="s">
        <v>81</v>
      </c>
    </row>
    <row r="263" spans="1:65" s="14" customFormat="1">
      <c r="B263" s="211"/>
      <c r="C263" s="212"/>
      <c r="D263" s="194" t="s">
        <v>176</v>
      </c>
      <c r="E263" s="213" t="s">
        <v>19</v>
      </c>
      <c r="F263" s="214" t="s">
        <v>386</v>
      </c>
      <c r="G263" s="212"/>
      <c r="H263" s="215">
        <v>0.78</v>
      </c>
      <c r="I263" s="216"/>
      <c r="J263" s="212"/>
      <c r="K263" s="212"/>
      <c r="L263" s="217"/>
      <c r="M263" s="218"/>
      <c r="N263" s="219"/>
      <c r="O263" s="219"/>
      <c r="P263" s="219"/>
      <c r="Q263" s="219"/>
      <c r="R263" s="219"/>
      <c r="S263" s="219"/>
      <c r="T263" s="220"/>
      <c r="AT263" s="221" t="s">
        <v>176</v>
      </c>
      <c r="AU263" s="221" t="s">
        <v>81</v>
      </c>
      <c r="AV263" s="14" t="s">
        <v>81</v>
      </c>
      <c r="AW263" s="14" t="s">
        <v>34</v>
      </c>
      <c r="AX263" s="14" t="s">
        <v>72</v>
      </c>
      <c r="AY263" s="221" t="s">
        <v>158</v>
      </c>
    </row>
    <row r="264" spans="1:65" s="14" customFormat="1">
      <c r="B264" s="211"/>
      <c r="C264" s="212"/>
      <c r="D264" s="194" t="s">
        <v>176</v>
      </c>
      <c r="E264" s="213" t="s">
        <v>19</v>
      </c>
      <c r="F264" s="214" t="s">
        <v>387</v>
      </c>
      <c r="G264" s="212"/>
      <c r="H264" s="215">
        <v>0.40799999999999997</v>
      </c>
      <c r="I264" s="216"/>
      <c r="J264" s="212"/>
      <c r="K264" s="212"/>
      <c r="L264" s="217"/>
      <c r="M264" s="218"/>
      <c r="N264" s="219"/>
      <c r="O264" s="219"/>
      <c r="P264" s="219"/>
      <c r="Q264" s="219"/>
      <c r="R264" s="219"/>
      <c r="S264" s="219"/>
      <c r="T264" s="220"/>
      <c r="AT264" s="221" t="s">
        <v>176</v>
      </c>
      <c r="AU264" s="221" t="s">
        <v>81</v>
      </c>
      <c r="AV264" s="14" t="s">
        <v>81</v>
      </c>
      <c r="AW264" s="14" t="s">
        <v>34</v>
      </c>
      <c r="AX264" s="14" t="s">
        <v>72</v>
      </c>
      <c r="AY264" s="221" t="s">
        <v>158</v>
      </c>
    </row>
    <row r="265" spans="1:65" s="15" customFormat="1">
      <c r="B265" s="222"/>
      <c r="C265" s="223"/>
      <c r="D265" s="194" t="s">
        <v>176</v>
      </c>
      <c r="E265" s="224" t="s">
        <v>19</v>
      </c>
      <c r="F265" s="225" t="s">
        <v>179</v>
      </c>
      <c r="G265" s="223"/>
      <c r="H265" s="226">
        <v>1.1879999999999999</v>
      </c>
      <c r="I265" s="227"/>
      <c r="J265" s="223"/>
      <c r="K265" s="223"/>
      <c r="L265" s="228"/>
      <c r="M265" s="229"/>
      <c r="N265" s="230"/>
      <c r="O265" s="230"/>
      <c r="P265" s="230"/>
      <c r="Q265" s="230"/>
      <c r="R265" s="230"/>
      <c r="S265" s="230"/>
      <c r="T265" s="231"/>
      <c r="AT265" s="232" t="s">
        <v>176</v>
      </c>
      <c r="AU265" s="232" t="s">
        <v>81</v>
      </c>
      <c r="AV265" s="15" t="s">
        <v>165</v>
      </c>
      <c r="AW265" s="15" t="s">
        <v>34</v>
      </c>
      <c r="AX265" s="15" t="s">
        <v>79</v>
      </c>
      <c r="AY265" s="232" t="s">
        <v>158</v>
      </c>
    </row>
    <row r="266" spans="1:65" s="2" customFormat="1" ht="24.25" customHeight="1">
      <c r="A266" s="37"/>
      <c r="B266" s="38"/>
      <c r="C266" s="181" t="s">
        <v>388</v>
      </c>
      <c r="D266" s="181" t="s">
        <v>160</v>
      </c>
      <c r="E266" s="182" t="s">
        <v>389</v>
      </c>
      <c r="F266" s="183" t="s">
        <v>390</v>
      </c>
      <c r="G266" s="184" t="s">
        <v>183</v>
      </c>
      <c r="H266" s="185">
        <v>1.1879999999999999</v>
      </c>
      <c r="I266" s="186"/>
      <c r="J266" s="187">
        <f>ROUND(I266*H266,2)</f>
        <v>0</v>
      </c>
      <c r="K266" s="183" t="s">
        <v>164</v>
      </c>
      <c r="L266" s="42"/>
      <c r="M266" s="188" t="s">
        <v>19</v>
      </c>
      <c r="N266" s="189" t="s">
        <v>43</v>
      </c>
      <c r="O266" s="67"/>
      <c r="P266" s="190">
        <f>O266*H266</f>
        <v>0</v>
      </c>
      <c r="Q266" s="190">
        <v>4.8579999999999998E-2</v>
      </c>
      <c r="R266" s="190">
        <f>Q266*H266</f>
        <v>5.7713039999999993E-2</v>
      </c>
      <c r="S266" s="190">
        <v>0</v>
      </c>
      <c r="T266" s="191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192" t="s">
        <v>165</v>
      </c>
      <c r="AT266" s="192" t="s">
        <v>160</v>
      </c>
      <c r="AU266" s="192" t="s">
        <v>81</v>
      </c>
      <c r="AY266" s="20" t="s">
        <v>158</v>
      </c>
      <c r="BE266" s="193">
        <f>IF(N266="základní",J266,0)</f>
        <v>0</v>
      </c>
      <c r="BF266" s="193">
        <f>IF(N266="snížená",J266,0)</f>
        <v>0</v>
      </c>
      <c r="BG266" s="193">
        <f>IF(N266="zákl. přenesená",J266,0)</f>
        <v>0</v>
      </c>
      <c r="BH266" s="193">
        <f>IF(N266="sníž. přenesená",J266,0)</f>
        <v>0</v>
      </c>
      <c r="BI266" s="193">
        <f>IF(N266="nulová",J266,0)</f>
        <v>0</v>
      </c>
      <c r="BJ266" s="20" t="s">
        <v>79</v>
      </c>
      <c r="BK266" s="193">
        <f>ROUND(I266*H266,2)</f>
        <v>0</v>
      </c>
      <c r="BL266" s="20" t="s">
        <v>165</v>
      </c>
      <c r="BM266" s="192" t="s">
        <v>391</v>
      </c>
    </row>
    <row r="267" spans="1:65" s="2" customFormat="1" ht="18">
      <c r="A267" s="37"/>
      <c r="B267" s="38"/>
      <c r="C267" s="39"/>
      <c r="D267" s="194" t="s">
        <v>167</v>
      </c>
      <c r="E267" s="39"/>
      <c r="F267" s="195" t="s">
        <v>392</v>
      </c>
      <c r="G267" s="39"/>
      <c r="H267" s="39"/>
      <c r="I267" s="196"/>
      <c r="J267" s="39"/>
      <c r="K267" s="39"/>
      <c r="L267" s="42"/>
      <c r="M267" s="197"/>
      <c r="N267" s="198"/>
      <c r="O267" s="67"/>
      <c r="P267" s="67"/>
      <c r="Q267" s="67"/>
      <c r="R267" s="67"/>
      <c r="S267" s="67"/>
      <c r="T267" s="68"/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T267" s="20" t="s">
        <v>167</v>
      </c>
      <c r="AU267" s="20" t="s">
        <v>81</v>
      </c>
    </row>
    <row r="268" spans="1:65" s="2" customFormat="1">
      <c r="A268" s="37"/>
      <c r="B268" s="38"/>
      <c r="C268" s="39"/>
      <c r="D268" s="199" t="s">
        <v>169</v>
      </c>
      <c r="E268" s="39"/>
      <c r="F268" s="200" t="s">
        <v>393</v>
      </c>
      <c r="G268" s="39"/>
      <c r="H268" s="39"/>
      <c r="I268" s="196"/>
      <c r="J268" s="39"/>
      <c r="K268" s="39"/>
      <c r="L268" s="42"/>
      <c r="M268" s="197"/>
      <c r="N268" s="198"/>
      <c r="O268" s="67"/>
      <c r="P268" s="67"/>
      <c r="Q268" s="67"/>
      <c r="R268" s="67"/>
      <c r="S268" s="67"/>
      <c r="T268" s="68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T268" s="20" t="s">
        <v>169</v>
      </c>
      <c r="AU268" s="20" t="s">
        <v>81</v>
      </c>
    </row>
    <row r="269" spans="1:65" s="2" customFormat="1" ht="16.5" customHeight="1">
      <c r="A269" s="37"/>
      <c r="B269" s="38"/>
      <c r="C269" s="181" t="s">
        <v>394</v>
      </c>
      <c r="D269" s="181" t="s">
        <v>160</v>
      </c>
      <c r="E269" s="182" t="s">
        <v>395</v>
      </c>
      <c r="F269" s="183" t="s">
        <v>396</v>
      </c>
      <c r="G269" s="184" t="s">
        <v>163</v>
      </c>
      <c r="H269" s="185">
        <v>8.3840000000000003</v>
      </c>
      <c r="I269" s="186"/>
      <c r="J269" s="187">
        <f>ROUND(I269*H269,2)</f>
        <v>0</v>
      </c>
      <c r="K269" s="183" t="s">
        <v>164</v>
      </c>
      <c r="L269" s="42"/>
      <c r="M269" s="188" t="s">
        <v>19</v>
      </c>
      <c r="N269" s="189" t="s">
        <v>43</v>
      </c>
      <c r="O269" s="67"/>
      <c r="P269" s="190">
        <f>O269*H269</f>
        <v>0</v>
      </c>
      <c r="Q269" s="190">
        <v>4.1259999999999998E-2</v>
      </c>
      <c r="R269" s="190">
        <f>Q269*H269</f>
        <v>0.34592383999999998</v>
      </c>
      <c r="S269" s="190">
        <v>0</v>
      </c>
      <c r="T269" s="191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192" t="s">
        <v>165</v>
      </c>
      <c r="AT269" s="192" t="s">
        <v>160</v>
      </c>
      <c r="AU269" s="192" t="s">
        <v>81</v>
      </c>
      <c r="AY269" s="20" t="s">
        <v>158</v>
      </c>
      <c r="BE269" s="193">
        <f>IF(N269="základní",J269,0)</f>
        <v>0</v>
      </c>
      <c r="BF269" s="193">
        <f>IF(N269="snížená",J269,0)</f>
        <v>0</v>
      </c>
      <c r="BG269" s="193">
        <f>IF(N269="zákl. přenesená",J269,0)</f>
        <v>0</v>
      </c>
      <c r="BH269" s="193">
        <f>IF(N269="sníž. přenesená",J269,0)</f>
        <v>0</v>
      </c>
      <c r="BI269" s="193">
        <f>IF(N269="nulová",J269,0)</f>
        <v>0</v>
      </c>
      <c r="BJ269" s="20" t="s">
        <v>79</v>
      </c>
      <c r="BK269" s="193">
        <f>ROUND(I269*H269,2)</f>
        <v>0</v>
      </c>
      <c r="BL269" s="20" t="s">
        <v>165</v>
      </c>
      <c r="BM269" s="192" t="s">
        <v>397</v>
      </c>
    </row>
    <row r="270" spans="1:65" s="2" customFormat="1">
      <c r="A270" s="37"/>
      <c r="B270" s="38"/>
      <c r="C270" s="39"/>
      <c r="D270" s="194" t="s">
        <v>167</v>
      </c>
      <c r="E270" s="39"/>
      <c r="F270" s="195" t="s">
        <v>398</v>
      </c>
      <c r="G270" s="39"/>
      <c r="H270" s="39"/>
      <c r="I270" s="196"/>
      <c r="J270" s="39"/>
      <c r="K270" s="39"/>
      <c r="L270" s="42"/>
      <c r="M270" s="197"/>
      <c r="N270" s="198"/>
      <c r="O270" s="67"/>
      <c r="P270" s="67"/>
      <c r="Q270" s="67"/>
      <c r="R270" s="67"/>
      <c r="S270" s="67"/>
      <c r="T270" s="68"/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T270" s="20" t="s">
        <v>167</v>
      </c>
      <c r="AU270" s="20" t="s">
        <v>81</v>
      </c>
    </row>
    <row r="271" spans="1:65" s="2" customFormat="1">
      <c r="A271" s="37"/>
      <c r="B271" s="38"/>
      <c r="C271" s="39"/>
      <c r="D271" s="199" t="s">
        <v>169</v>
      </c>
      <c r="E271" s="39"/>
      <c r="F271" s="200" t="s">
        <v>399</v>
      </c>
      <c r="G271" s="39"/>
      <c r="H271" s="39"/>
      <c r="I271" s="196"/>
      <c r="J271" s="39"/>
      <c r="K271" s="39"/>
      <c r="L271" s="42"/>
      <c r="M271" s="197"/>
      <c r="N271" s="198"/>
      <c r="O271" s="67"/>
      <c r="P271" s="67"/>
      <c r="Q271" s="67"/>
      <c r="R271" s="67"/>
      <c r="S271" s="67"/>
      <c r="T271" s="68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T271" s="20" t="s">
        <v>169</v>
      </c>
      <c r="AU271" s="20" t="s">
        <v>81</v>
      </c>
    </row>
    <row r="272" spans="1:65" s="14" customFormat="1">
      <c r="B272" s="211"/>
      <c r="C272" s="212"/>
      <c r="D272" s="194" t="s">
        <v>176</v>
      </c>
      <c r="E272" s="213" t="s">
        <v>19</v>
      </c>
      <c r="F272" s="214" t="s">
        <v>400</v>
      </c>
      <c r="G272" s="212"/>
      <c r="H272" s="215">
        <v>5.9939999999999998</v>
      </c>
      <c r="I272" s="216"/>
      <c r="J272" s="212"/>
      <c r="K272" s="212"/>
      <c r="L272" s="217"/>
      <c r="M272" s="218"/>
      <c r="N272" s="219"/>
      <c r="O272" s="219"/>
      <c r="P272" s="219"/>
      <c r="Q272" s="219"/>
      <c r="R272" s="219"/>
      <c r="S272" s="219"/>
      <c r="T272" s="220"/>
      <c r="AT272" s="221" t="s">
        <v>176</v>
      </c>
      <c r="AU272" s="221" t="s">
        <v>81</v>
      </c>
      <c r="AV272" s="14" t="s">
        <v>81</v>
      </c>
      <c r="AW272" s="14" t="s">
        <v>34</v>
      </c>
      <c r="AX272" s="14" t="s">
        <v>72</v>
      </c>
      <c r="AY272" s="221" t="s">
        <v>158</v>
      </c>
    </row>
    <row r="273" spans="1:65" s="14" customFormat="1">
      <c r="B273" s="211"/>
      <c r="C273" s="212"/>
      <c r="D273" s="194" t="s">
        <v>176</v>
      </c>
      <c r="E273" s="213" t="s">
        <v>19</v>
      </c>
      <c r="F273" s="214" t="s">
        <v>401</v>
      </c>
      <c r="G273" s="212"/>
      <c r="H273" s="215">
        <v>2.39</v>
      </c>
      <c r="I273" s="216"/>
      <c r="J273" s="212"/>
      <c r="K273" s="212"/>
      <c r="L273" s="217"/>
      <c r="M273" s="218"/>
      <c r="N273" s="219"/>
      <c r="O273" s="219"/>
      <c r="P273" s="219"/>
      <c r="Q273" s="219"/>
      <c r="R273" s="219"/>
      <c r="S273" s="219"/>
      <c r="T273" s="220"/>
      <c r="AT273" s="221" t="s">
        <v>176</v>
      </c>
      <c r="AU273" s="221" t="s">
        <v>81</v>
      </c>
      <c r="AV273" s="14" t="s">
        <v>81</v>
      </c>
      <c r="AW273" s="14" t="s">
        <v>34</v>
      </c>
      <c r="AX273" s="14" t="s">
        <v>72</v>
      </c>
      <c r="AY273" s="221" t="s">
        <v>158</v>
      </c>
    </row>
    <row r="274" spans="1:65" s="15" customFormat="1">
      <c r="B274" s="222"/>
      <c r="C274" s="223"/>
      <c r="D274" s="194" t="s">
        <v>176</v>
      </c>
      <c r="E274" s="224" t="s">
        <v>19</v>
      </c>
      <c r="F274" s="225" t="s">
        <v>179</v>
      </c>
      <c r="G274" s="223"/>
      <c r="H274" s="226">
        <v>8.3840000000000003</v>
      </c>
      <c r="I274" s="227"/>
      <c r="J274" s="223"/>
      <c r="K274" s="223"/>
      <c r="L274" s="228"/>
      <c r="M274" s="229"/>
      <c r="N274" s="230"/>
      <c r="O274" s="230"/>
      <c r="P274" s="230"/>
      <c r="Q274" s="230"/>
      <c r="R274" s="230"/>
      <c r="S274" s="230"/>
      <c r="T274" s="231"/>
      <c r="AT274" s="232" t="s">
        <v>176</v>
      </c>
      <c r="AU274" s="232" t="s">
        <v>81</v>
      </c>
      <c r="AV274" s="15" t="s">
        <v>165</v>
      </c>
      <c r="AW274" s="15" t="s">
        <v>34</v>
      </c>
      <c r="AX274" s="15" t="s">
        <v>79</v>
      </c>
      <c r="AY274" s="232" t="s">
        <v>158</v>
      </c>
    </row>
    <row r="275" spans="1:65" s="2" customFormat="1" ht="16.5" customHeight="1">
      <c r="A275" s="37"/>
      <c r="B275" s="38"/>
      <c r="C275" s="181" t="s">
        <v>402</v>
      </c>
      <c r="D275" s="181" t="s">
        <v>160</v>
      </c>
      <c r="E275" s="182" t="s">
        <v>403</v>
      </c>
      <c r="F275" s="183" t="s">
        <v>404</v>
      </c>
      <c r="G275" s="184" t="s">
        <v>163</v>
      </c>
      <c r="H275" s="185">
        <v>8.3840000000000003</v>
      </c>
      <c r="I275" s="186"/>
      <c r="J275" s="187">
        <f>ROUND(I275*H275,2)</f>
        <v>0</v>
      </c>
      <c r="K275" s="183" t="s">
        <v>164</v>
      </c>
      <c r="L275" s="42"/>
      <c r="M275" s="188" t="s">
        <v>19</v>
      </c>
      <c r="N275" s="189" t="s">
        <v>43</v>
      </c>
      <c r="O275" s="67"/>
      <c r="P275" s="190">
        <f>O275*H275</f>
        <v>0</v>
      </c>
      <c r="Q275" s="190">
        <v>2.0000000000000002E-5</v>
      </c>
      <c r="R275" s="190">
        <f>Q275*H275</f>
        <v>1.6768000000000002E-4</v>
      </c>
      <c r="S275" s="190">
        <v>0</v>
      </c>
      <c r="T275" s="191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192" t="s">
        <v>165</v>
      </c>
      <c r="AT275" s="192" t="s">
        <v>160</v>
      </c>
      <c r="AU275" s="192" t="s">
        <v>81</v>
      </c>
      <c r="AY275" s="20" t="s">
        <v>158</v>
      </c>
      <c r="BE275" s="193">
        <f>IF(N275="základní",J275,0)</f>
        <v>0</v>
      </c>
      <c r="BF275" s="193">
        <f>IF(N275="snížená",J275,0)</f>
        <v>0</v>
      </c>
      <c r="BG275" s="193">
        <f>IF(N275="zákl. přenesená",J275,0)</f>
        <v>0</v>
      </c>
      <c r="BH275" s="193">
        <f>IF(N275="sníž. přenesená",J275,0)</f>
        <v>0</v>
      </c>
      <c r="BI275" s="193">
        <f>IF(N275="nulová",J275,0)</f>
        <v>0</v>
      </c>
      <c r="BJ275" s="20" t="s">
        <v>79</v>
      </c>
      <c r="BK275" s="193">
        <f>ROUND(I275*H275,2)</f>
        <v>0</v>
      </c>
      <c r="BL275" s="20" t="s">
        <v>165</v>
      </c>
      <c r="BM275" s="192" t="s">
        <v>405</v>
      </c>
    </row>
    <row r="276" spans="1:65" s="2" customFormat="1">
      <c r="A276" s="37"/>
      <c r="B276" s="38"/>
      <c r="C276" s="39"/>
      <c r="D276" s="194" t="s">
        <v>167</v>
      </c>
      <c r="E276" s="39"/>
      <c r="F276" s="195" t="s">
        <v>406</v>
      </c>
      <c r="G276" s="39"/>
      <c r="H276" s="39"/>
      <c r="I276" s="196"/>
      <c r="J276" s="39"/>
      <c r="K276" s="39"/>
      <c r="L276" s="42"/>
      <c r="M276" s="197"/>
      <c r="N276" s="198"/>
      <c r="O276" s="67"/>
      <c r="P276" s="67"/>
      <c r="Q276" s="67"/>
      <c r="R276" s="67"/>
      <c r="S276" s="67"/>
      <c r="T276" s="68"/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T276" s="20" t="s">
        <v>167</v>
      </c>
      <c r="AU276" s="20" t="s">
        <v>81</v>
      </c>
    </row>
    <row r="277" spans="1:65" s="2" customFormat="1">
      <c r="A277" s="37"/>
      <c r="B277" s="38"/>
      <c r="C277" s="39"/>
      <c r="D277" s="199" t="s">
        <v>169</v>
      </c>
      <c r="E277" s="39"/>
      <c r="F277" s="200" t="s">
        <v>407</v>
      </c>
      <c r="G277" s="39"/>
      <c r="H277" s="39"/>
      <c r="I277" s="196"/>
      <c r="J277" s="39"/>
      <c r="K277" s="39"/>
      <c r="L277" s="42"/>
      <c r="M277" s="197"/>
      <c r="N277" s="198"/>
      <c r="O277" s="67"/>
      <c r="P277" s="67"/>
      <c r="Q277" s="67"/>
      <c r="R277" s="67"/>
      <c r="S277" s="67"/>
      <c r="T277" s="68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T277" s="20" t="s">
        <v>169</v>
      </c>
      <c r="AU277" s="20" t="s">
        <v>81</v>
      </c>
    </row>
    <row r="278" spans="1:65" s="14" customFormat="1">
      <c r="B278" s="211"/>
      <c r="C278" s="212"/>
      <c r="D278" s="194" t="s">
        <v>176</v>
      </c>
      <c r="E278" s="213" t="s">
        <v>19</v>
      </c>
      <c r="F278" s="214" t="s">
        <v>401</v>
      </c>
      <c r="G278" s="212"/>
      <c r="H278" s="215">
        <v>2.39</v>
      </c>
      <c r="I278" s="216"/>
      <c r="J278" s="212"/>
      <c r="K278" s="212"/>
      <c r="L278" s="217"/>
      <c r="M278" s="218"/>
      <c r="N278" s="219"/>
      <c r="O278" s="219"/>
      <c r="P278" s="219"/>
      <c r="Q278" s="219"/>
      <c r="R278" s="219"/>
      <c r="S278" s="219"/>
      <c r="T278" s="220"/>
      <c r="AT278" s="221" t="s">
        <v>176</v>
      </c>
      <c r="AU278" s="221" t="s">
        <v>81</v>
      </c>
      <c r="AV278" s="14" t="s">
        <v>81</v>
      </c>
      <c r="AW278" s="14" t="s">
        <v>34</v>
      </c>
      <c r="AX278" s="14" t="s">
        <v>72</v>
      </c>
      <c r="AY278" s="221" t="s">
        <v>158</v>
      </c>
    </row>
    <row r="279" spans="1:65" s="14" customFormat="1">
      <c r="B279" s="211"/>
      <c r="C279" s="212"/>
      <c r="D279" s="194" t="s">
        <v>176</v>
      </c>
      <c r="E279" s="213" t="s">
        <v>19</v>
      </c>
      <c r="F279" s="214" t="s">
        <v>400</v>
      </c>
      <c r="G279" s="212"/>
      <c r="H279" s="215">
        <v>5.9939999999999998</v>
      </c>
      <c r="I279" s="216"/>
      <c r="J279" s="212"/>
      <c r="K279" s="212"/>
      <c r="L279" s="217"/>
      <c r="M279" s="218"/>
      <c r="N279" s="219"/>
      <c r="O279" s="219"/>
      <c r="P279" s="219"/>
      <c r="Q279" s="219"/>
      <c r="R279" s="219"/>
      <c r="S279" s="219"/>
      <c r="T279" s="220"/>
      <c r="AT279" s="221" t="s">
        <v>176</v>
      </c>
      <c r="AU279" s="221" t="s">
        <v>81</v>
      </c>
      <c r="AV279" s="14" t="s">
        <v>81</v>
      </c>
      <c r="AW279" s="14" t="s">
        <v>34</v>
      </c>
      <c r="AX279" s="14" t="s">
        <v>72</v>
      </c>
      <c r="AY279" s="221" t="s">
        <v>158</v>
      </c>
    </row>
    <row r="280" spans="1:65" s="15" customFormat="1">
      <c r="B280" s="222"/>
      <c r="C280" s="223"/>
      <c r="D280" s="194" t="s">
        <v>176</v>
      </c>
      <c r="E280" s="224" t="s">
        <v>19</v>
      </c>
      <c r="F280" s="225" t="s">
        <v>179</v>
      </c>
      <c r="G280" s="223"/>
      <c r="H280" s="226">
        <v>8.3840000000000003</v>
      </c>
      <c r="I280" s="227"/>
      <c r="J280" s="223"/>
      <c r="K280" s="223"/>
      <c r="L280" s="228"/>
      <c r="M280" s="229"/>
      <c r="N280" s="230"/>
      <c r="O280" s="230"/>
      <c r="P280" s="230"/>
      <c r="Q280" s="230"/>
      <c r="R280" s="230"/>
      <c r="S280" s="230"/>
      <c r="T280" s="231"/>
      <c r="AT280" s="232" t="s">
        <v>176</v>
      </c>
      <c r="AU280" s="232" t="s">
        <v>81</v>
      </c>
      <c r="AV280" s="15" t="s">
        <v>165</v>
      </c>
      <c r="AW280" s="15" t="s">
        <v>34</v>
      </c>
      <c r="AX280" s="15" t="s">
        <v>79</v>
      </c>
      <c r="AY280" s="232" t="s">
        <v>158</v>
      </c>
    </row>
    <row r="281" spans="1:65" s="2" customFormat="1" ht="16.5" customHeight="1">
      <c r="A281" s="37"/>
      <c r="B281" s="38"/>
      <c r="C281" s="181" t="s">
        <v>408</v>
      </c>
      <c r="D281" s="181" t="s">
        <v>160</v>
      </c>
      <c r="E281" s="182" t="s">
        <v>409</v>
      </c>
      <c r="F281" s="183" t="s">
        <v>410</v>
      </c>
      <c r="G281" s="184" t="s">
        <v>223</v>
      </c>
      <c r="H281" s="185">
        <v>9.7000000000000003E-2</v>
      </c>
      <c r="I281" s="186"/>
      <c r="J281" s="187">
        <f>ROUND(I281*H281,2)</f>
        <v>0</v>
      </c>
      <c r="K281" s="183" t="s">
        <v>164</v>
      </c>
      <c r="L281" s="42"/>
      <c r="M281" s="188" t="s">
        <v>19</v>
      </c>
      <c r="N281" s="189" t="s">
        <v>43</v>
      </c>
      <c r="O281" s="67"/>
      <c r="P281" s="190">
        <f>O281*H281</f>
        <v>0</v>
      </c>
      <c r="Q281" s="190">
        <v>1.04877</v>
      </c>
      <c r="R281" s="190">
        <f>Q281*H281</f>
        <v>0.10173069</v>
      </c>
      <c r="S281" s="190">
        <v>0</v>
      </c>
      <c r="T281" s="191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192" t="s">
        <v>165</v>
      </c>
      <c r="AT281" s="192" t="s">
        <v>160</v>
      </c>
      <c r="AU281" s="192" t="s">
        <v>81</v>
      </c>
      <c r="AY281" s="20" t="s">
        <v>158</v>
      </c>
      <c r="BE281" s="193">
        <f>IF(N281="základní",J281,0)</f>
        <v>0</v>
      </c>
      <c r="BF281" s="193">
        <f>IF(N281="snížená",J281,0)</f>
        <v>0</v>
      </c>
      <c r="BG281" s="193">
        <f>IF(N281="zákl. přenesená",J281,0)</f>
        <v>0</v>
      </c>
      <c r="BH281" s="193">
        <f>IF(N281="sníž. přenesená",J281,0)</f>
        <v>0</v>
      </c>
      <c r="BI281" s="193">
        <f>IF(N281="nulová",J281,0)</f>
        <v>0</v>
      </c>
      <c r="BJ281" s="20" t="s">
        <v>79</v>
      </c>
      <c r="BK281" s="193">
        <f>ROUND(I281*H281,2)</f>
        <v>0</v>
      </c>
      <c r="BL281" s="20" t="s">
        <v>165</v>
      </c>
      <c r="BM281" s="192" t="s">
        <v>411</v>
      </c>
    </row>
    <row r="282" spans="1:65" s="2" customFormat="1" ht="18">
      <c r="A282" s="37"/>
      <c r="B282" s="38"/>
      <c r="C282" s="39"/>
      <c r="D282" s="194" t="s">
        <v>167</v>
      </c>
      <c r="E282" s="39"/>
      <c r="F282" s="195" t="s">
        <v>412</v>
      </c>
      <c r="G282" s="39"/>
      <c r="H282" s="39"/>
      <c r="I282" s="196"/>
      <c r="J282" s="39"/>
      <c r="K282" s="39"/>
      <c r="L282" s="42"/>
      <c r="M282" s="197"/>
      <c r="N282" s="198"/>
      <c r="O282" s="67"/>
      <c r="P282" s="67"/>
      <c r="Q282" s="67"/>
      <c r="R282" s="67"/>
      <c r="S282" s="67"/>
      <c r="T282" s="68"/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T282" s="20" t="s">
        <v>167</v>
      </c>
      <c r="AU282" s="20" t="s">
        <v>81</v>
      </c>
    </row>
    <row r="283" spans="1:65" s="2" customFormat="1">
      <c r="A283" s="37"/>
      <c r="B283" s="38"/>
      <c r="C283" s="39"/>
      <c r="D283" s="199" t="s">
        <v>169</v>
      </c>
      <c r="E283" s="39"/>
      <c r="F283" s="200" t="s">
        <v>413</v>
      </c>
      <c r="G283" s="39"/>
      <c r="H283" s="39"/>
      <c r="I283" s="196"/>
      <c r="J283" s="39"/>
      <c r="K283" s="39"/>
      <c r="L283" s="42"/>
      <c r="M283" s="197"/>
      <c r="N283" s="198"/>
      <c r="O283" s="67"/>
      <c r="P283" s="67"/>
      <c r="Q283" s="67"/>
      <c r="R283" s="67"/>
      <c r="S283" s="67"/>
      <c r="T283" s="68"/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T283" s="20" t="s">
        <v>169</v>
      </c>
      <c r="AU283" s="20" t="s">
        <v>81</v>
      </c>
    </row>
    <row r="284" spans="1:65" s="14" customFormat="1">
      <c r="B284" s="211"/>
      <c r="C284" s="212"/>
      <c r="D284" s="194" t="s">
        <v>176</v>
      </c>
      <c r="E284" s="213" t="s">
        <v>19</v>
      </c>
      <c r="F284" s="214" t="s">
        <v>414</v>
      </c>
      <c r="G284" s="212"/>
      <c r="H284" s="215">
        <v>5.5E-2</v>
      </c>
      <c r="I284" s="216"/>
      <c r="J284" s="212"/>
      <c r="K284" s="212"/>
      <c r="L284" s="217"/>
      <c r="M284" s="218"/>
      <c r="N284" s="219"/>
      <c r="O284" s="219"/>
      <c r="P284" s="219"/>
      <c r="Q284" s="219"/>
      <c r="R284" s="219"/>
      <c r="S284" s="219"/>
      <c r="T284" s="220"/>
      <c r="AT284" s="221" t="s">
        <v>176</v>
      </c>
      <c r="AU284" s="221" t="s">
        <v>81</v>
      </c>
      <c r="AV284" s="14" t="s">
        <v>81</v>
      </c>
      <c r="AW284" s="14" t="s">
        <v>34</v>
      </c>
      <c r="AX284" s="14" t="s">
        <v>72</v>
      </c>
      <c r="AY284" s="221" t="s">
        <v>158</v>
      </c>
    </row>
    <row r="285" spans="1:65" s="14" customFormat="1">
      <c r="B285" s="211"/>
      <c r="C285" s="212"/>
      <c r="D285" s="194" t="s">
        <v>176</v>
      </c>
      <c r="E285" s="213" t="s">
        <v>19</v>
      </c>
      <c r="F285" s="214" t="s">
        <v>415</v>
      </c>
      <c r="G285" s="212"/>
      <c r="H285" s="215">
        <v>4.2000000000000003E-2</v>
      </c>
      <c r="I285" s="216"/>
      <c r="J285" s="212"/>
      <c r="K285" s="212"/>
      <c r="L285" s="217"/>
      <c r="M285" s="218"/>
      <c r="N285" s="219"/>
      <c r="O285" s="219"/>
      <c r="P285" s="219"/>
      <c r="Q285" s="219"/>
      <c r="R285" s="219"/>
      <c r="S285" s="219"/>
      <c r="T285" s="220"/>
      <c r="AT285" s="221" t="s">
        <v>176</v>
      </c>
      <c r="AU285" s="221" t="s">
        <v>81</v>
      </c>
      <c r="AV285" s="14" t="s">
        <v>81</v>
      </c>
      <c r="AW285" s="14" t="s">
        <v>34</v>
      </c>
      <c r="AX285" s="14" t="s">
        <v>72</v>
      </c>
      <c r="AY285" s="221" t="s">
        <v>158</v>
      </c>
    </row>
    <row r="286" spans="1:65" s="15" customFormat="1">
      <c r="B286" s="222"/>
      <c r="C286" s="223"/>
      <c r="D286" s="194" t="s">
        <v>176</v>
      </c>
      <c r="E286" s="224" t="s">
        <v>19</v>
      </c>
      <c r="F286" s="225" t="s">
        <v>179</v>
      </c>
      <c r="G286" s="223"/>
      <c r="H286" s="226">
        <v>9.7000000000000003E-2</v>
      </c>
      <c r="I286" s="227"/>
      <c r="J286" s="223"/>
      <c r="K286" s="223"/>
      <c r="L286" s="228"/>
      <c r="M286" s="229"/>
      <c r="N286" s="230"/>
      <c r="O286" s="230"/>
      <c r="P286" s="230"/>
      <c r="Q286" s="230"/>
      <c r="R286" s="230"/>
      <c r="S286" s="230"/>
      <c r="T286" s="231"/>
      <c r="AT286" s="232" t="s">
        <v>176</v>
      </c>
      <c r="AU286" s="232" t="s">
        <v>81</v>
      </c>
      <c r="AV286" s="15" t="s">
        <v>165</v>
      </c>
      <c r="AW286" s="15" t="s">
        <v>34</v>
      </c>
      <c r="AX286" s="15" t="s">
        <v>79</v>
      </c>
      <c r="AY286" s="232" t="s">
        <v>158</v>
      </c>
    </row>
    <row r="287" spans="1:65" s="2" customFormat="1" ht="24.25" customHeight="1">
      <c r="A287" s="37"/>
      <c r="B287" s="38"/>
      <c r="C287" s="233" t="s">
        <v>416</v>
      </c>
      <c r="D287" s="233" t="s">
        <v>220</v>
      </c>
      <c r="E287" s="234" t="s">
        <v>417</v>
      </c>
      <c r="F287" s="235" t="s">
        <v>418</v>
      </c>
      <c r="G287" s="236" t="s">
        <v>375</v>
      </c>
      <c r="H287" s="237">
        <v>2</v>
      </c>
      <c r="I287" s="238"/>
      <c r="J287" s="239">
        <f>ROUND(I287*H287,2)</f>
        <v>0</v>
      </c>
      <c r="K287" s="235" t="s">
        <v>419</v>
      </c>
      <c r="L287" s="240"/>
      <c r="M287" s="241" t="s">
        <v>19</v>
      </c>
      <c r="N287" s="242" t="s">
        <v>43</v>
      </c>
      <c r="O287" s="67"/>
      <c r="P287" s="190">
        <f>O287*H287</f>
        <v>0</v>
      </c>
      <c r="Q287" s="190">
        <v>7.1429999999999998</v>
      </c>
      <c r="R287" s="190">
        <f>Q287*H287</f>
        <v>14.286</v>
      </c>
      <c r="S287" s="190">
        <v>0</v>
      </c>
      <c r="T287" s="191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192" t="s">
        <v>219</v>
      </c>
      <c r="AT287" s="192" t="s">
        <v>220</v>
      </c>
      <c r="AU287" s="192" t="s">
        <v>81</v>
      </c>
      <c r="AY287" s="20" t="s">
        <v>158</v>
      </c>
      <c r="BE287" s="193">
        <f>IF(N287="základní",J287,0)</f>
        <v>0</v>
      </c>
      <c r="BF287" s="193">
        <f>IF(N287="snížená",J287,0)</f>
        <v>0</v>
      </c>
      <c r="BG287" s="193">
        <f>IF(N287="zákl. přenesená",J287,0)</f>
        <v>0</v>
      </c>
      <c r="BH287" s="193">
        <f>IF(N287="sníž. přenesená",J287,0)</f>
        <v>0</v>
      </c>
      <c r="BI287" s="193">
        <f>IF(N287="nulová",J287,0)</f>
        <v>0</v>
      </c>
      <c r="BJ287" s="20" t="s">
        <v>79</v>
      </c>
      <c r="BK287" s="193">
        <f>ROUND(I287*H287,2)</f>
        <v>0</v>
      </c>
      <c r="BL287" s="20" t="s">
        <v>165</v>
      </c>
      <c r="BM287" s="192" t="s">
        <v>420</v>
      </c>
    </row>
    <row r="288" spans="1:65" s="2" customFormat="1">
      <c r="A288" s="37"/>
      <c r="B288" s="38"/>
      <c r="C288" s="39"/>
      <c r="D288" s="194" t="s">
        <v>167</v>
      </c>
      <c r="E288" s="39"/>
      <c r="F288" s="195" t="s">
        <v>421</v>
      </c>
      <c r="G288" s="39"/>
      <c r="H288" s="39"/>
      <c r="I288" s="196"/>
      <c r="J288" s="39"/>
      <c r="K288" s="39"/>
      <c r="L288" s="42"/>
      <c r="M288" s="197"/>
      <c r="N288" s="198"/>
      <c r="O288" s="67"/>
      <c r="P288" s="67"/>
      <c r="Q288" s="67"/>
      <c r="R288" s="67"/>
      <c r="S288" s="67"/>
      <c r="T288" s="68"/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T288" s="20" t="s">
        <v>167</v>
      </c>
      <c r="AU288" s="20" t="s">
        <v>81</v>
      </c>
    </row>
    <row r="289" spans="1:65" s="2" customFormat="1" ht="24.25" customHeight="1">
      <c r="A289" s="37"/>
      <c r="B289" s="38"/>
      <c r="C289" s="233" t="s">
        <v>422</v>
      </c>
      <c r="D289" s="233" t="s">
        <v>220</v>
      </c>
      <c r="E289" s="234" t="s">
        <v>423</v>
      </c>
      <c r="F289" s="235" t="s">
        <v>424</v>
      </c>
      <c r="G289" s="236" t="s">
        <v>375</v>
      </c>
      <c r="H289" s="237">
        <v>1</v>
      </c>
      <c r="I289" s="238"/>
      <c r="J289" s="239">
        <f>ROUND(I289*H289,2)</f>
        <v>0</v>
      </c>
      <c r="K289" s="235" t="s">
        <v>419</v>
      </c>
      <c r="L289" s="240"/>
      <c r="M289" s="241" t="s">
        <v>19</v>
      </c>
      <c r="N289" s="242" t="s">
        <v>43</v>
      </c>
      <c r="O289" s="67"/>
      <c r="P289" s="190">
        <f>O289*H289</f>
        <v>0</v>
      </c>
      <c r="Q289" s="190">
        <v>6.8330000000000002</v>
      </c>
      <c r="R289" s="190">
        <f>Q289*H289</f>
        <v>6.8330000000000002</v>
      </c>
      <c r="S289" s="190">
        <v>0</v>
      </c>
      <c r="T289" s="191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192" t="s">
        <v>219</v>
      </c>
      <c r="AT289" s="192" t="s">
        <v>220</v>
      </c>
      <c r="AU289" s="192" t="s">
        <v>81</v>
      </c>
      <c r="AY289" s="20" t="s">
        <v>158</v>
      </c>
      <c r="BE289" s="193">
        <f>IF(N289="základní",J289,0)</f>
        <v>0</v>
      </c>
      <c r="BF289" s="193">
        <f>IF(N289="snížená",J289,0)</f>
        <v>0</v>
      </c>
      <c r="BG289" s="193">
        <f>IF(N289="zákl. přenesená",J289,0)</f>
        <v>0</v>
      </c>
      <c r="BH289" s="193">
        <f>IF(N289="sníž. přenesená",J289,0)</f>
        <v>0</v>
      </c>
      <c r="BI289" s="193">
        <f>IF(N289="nulová",J289,0)</f>
        <v>0</v>
      </c>
      <c r="BJ289" s="20" t="s">
        <v>79</v>
      </c>
      <c r="BK289" s="193">
        <f>ROUND(I289*H289,2)</f>
        <v>0</v>
      </c>
      <c r="BL289" s="20" t="s">
        <v>165</v>
      </c>
      <c r="BM289" s="192" t="s">
        <v>425</v>
      </c>
    </row>
    <row r="290" spans="1:65" s="2" customFormat="1">
      <c r="A290" s="37"/>
      <c r="B290" s="38"/>
      <c r="C290" s="39"/>
      <c r="D290" s="194" t="s">
        <v>167</v>
      </c>
      <c r="E290" s="39"/>
      <c r="F290" s="195" t="s">
        <v>424</v>
      </c>
      <c r="G290" s="39"/>
      <c r="H290" s="39"/>
      <c r="I290" s="196"/>
      <c r="J290" s="39"/>
      <c r="K290" s="39"/>
      <c r="L290" s="42"/>
      <c r="M290" s="197"/>
      <c r="N290" s="198"/>
      <c r="O290" s="67"/>
      <c r="P290" s="67"/>
      <c r="Q290" s="67"/>
      <c r="R290" s="67"/>
      <c r="S290" s="67"/>
      <c r="T290" s="68"/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T290" s="20" t="s">
        <v>167</v>
      </c>
      <c r="AU290" s="20" t="s">
        <v>81</v>
      </c>
    </row>
    <row r="291" spans="1:65" s="2" customFormat="1" ht="24.25" customHeight="1">
      <c r="A291" s="37"/>
      <c r="B291" s="38"/>
      <c r="C291" s="233" t="s">
        <v>426</v>
      </c>
      <c r="D291" s="233" t="s">
        <v>220</v>
      </c>
      <c r="E291" s="234" t="s">
        <v>427</v>
      </c>
      <c r="F291" s="235" t="s">
        <v>428</v>
      </c>
      <c r="G291" s="236" t="s">
        <v>375</v>
      </c>
      <c r="H291" s="237">
        <v>1</v>
      </c>
      <c r="I291" s="238"/>
      <c r="J291" s="239">
        <f>ROUND(I291*H291,2)</f>
        <v>0</v>
      </c>
      <c r="K291" s="235" t="s">
        <v>419</v>
      </c>
      <c r="L291" s="240"/>
      <c r="M291" s="241" t="s">
        <v>19</v>
      </c>
      <c r="N291" s="242" t="s">
        <v>43</v>
      </c>
      <c r="O291" s="67"/>
      <c r="P291" s="190">
        <f>O291*H291</f>
        <v>0</v>
      </c>
      <c r="Q291" s="190">
        <v>7.5250000000000004</v>
      </c>
      <c r="R291" s="190">
        <f>Q291*H291</f>
        <v>7.5250000000000004</v>
      </c>
      <c r="S291" s="190">
        <v>0</v>
      </c>
      <c r="T291" s="191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192" t="s">
        <v>219</v>
      </c>
      <c r="AT291" s="192" t="s">
        <v>220</v>
      </c>
      <c r="AU291" s="192" t="s">
        <v>81</v>
      </c>
      <c r="AY291" s="20" t="s">
        <v>158</v>
      </c>
      <c r="BE291" s="193">
        <f>IF(N291="základní",J291,0)</f>
        <v>0</v>
      </c>
      <c r="BF291" s="193">
        <f>IF(N291="snížená",J291,0)</f>
        <v>0</v>
      </c>
      <c r="BG291" s="193">
        <f>IF(N291="zákl. přenesená",J291,0)</f>
        <v>0</v>
      </c>
      <c r="BH291" s="193">
        <f>IF(N291="sníž. přenesená",J291,0)</f>
        <v>0</v>
      </c>
      <c r="BI291" s="193">
        <f>IF(N291="nulová",J291,0)</f>
        <v>0</v>
      </c>
      <c r="BJ291" s="20" t="s">
        <v>79</v>
      </c>
      <c r="BK291" s="193">
        <f>ROUND(I291*H291,2)</f>
        <v>0</v>
      </c>
      <c r="BL291" s="20" t="s">
        <v>165</v>
      </c>
      <c r="BM291" s="192" t="s">
        <v>429</v>
      </c>
    </row>
    <row r="292" spans="1:65" s="2" customFormat="1">
      <c r="A292" s="37"/>
      <c r="B292" s="38"/>
      <c r="C292" s="39"/>
      <c r="D292" s="194" t="s">
        <v>167</v>
      </c>
      <c r="E292" s="39"/>
      <c r="F292" s="195" t="s">
        <v>428</v>
      </c>
      <c r="G292" s="39"/>
      <c r="H292" s="39"/>
      <c r="I292" s="196"/>
      <c r="J292" s="39"/>
      <c r="K292" s="39"/>
      <c r="L292" s="42"/>
      <c r="M292" s="197"/>
      <c r="N292" s="198"/>
      <c r="O292" s="67"/>
      <c r="P292" s="67"/>
      <c r="Q292" s="67"/>
      <c r="R292" s="67"/>
      <c r="S292" s="67"/>
      <c r="T292" s="68"/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T292" s="20" t="s">
        <v>167</v>
      </c>
      <c r="AU292" s="20" t="s">
        <v>81</v>
      </c>
    </row>
    <row r="293" spans="1:65" s="2" customFormat="1" ht="24.25" customHeight="1">
      <c r="A293" s="37"/>
      <c r="B293" s="38"/>
      <c r="C293" s="233" t="s">
        <v>430</v>
      </c>
      <c r="D293" s="233" t="s">
        <v>220</v>
      </c>
      <c r="E293" s="234" t="s">
        <v>431</v>
      </c>
      <c r="F293" s="235" t="s">
        <v>432</v>
      </c>
      <c r="G293" s="236" t="s">
        <v>375</v>
      </c>
      <c r="H293" s="237">
        <v>1</v>
      </c>
      <c r="I293" s="238"/>
      <c r="J293" s="239">
        <f>ROUND(I293*H293,2)</f>
        <v>0</v>
      </c>
      <c r="K293" s="235" t="s">
        <v>419</v>
      </c>
      <c r="L293" s="240"/>
      <c r="M293" s="241" t="s">
        <v>19</v>
      </c>
      <c r="N293" s="242" t="s">
        <v>43</v>
      </c>
      <c r="O293" s="67"/>
      <c r="P293" s="190">
        <f>O293*H293</f>
        <v>0</v>
      </c>
      <c r="Q293" s="190">
        <v>5.95</v>
      </c>
      <c r="R293" s="190">
        <f>Q293*H293</f>
        <v>5.95</v>
      </c>
      <c r="S293" s="190">
        <v>0</v>
      </c>
      <c r="T293" s="191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192" t="s">
        <v>219</v>
      </c>
      <c r="AT293" s="192" t="s">
        <v>220</v>
      </c>
      <c r="AU293" s="192" t="s">
        <v>81</v>
      </c>
      <c r="AY293" s="20" t="s">
        <v>158</v>
      </c>
      <c r="BE293" s="193">
        <f>IF(N293="základní",J293,0)</f>
        <v>0</v>
      </c>
      <c r="BF293" s="193">
        <f>IF(N293="snížená",J293,0)</f>
        <v>0</v>
      </c>
      <c r="BG293" s="193">
        <f>IF(N293="zákl. přenesená",J293,0)</f>
        <v>0</v>
      </c>
      <c r="BH293" s="193">
        <f>IF(N293="sníž. přenesená",J293,0)</f>
        <v>0</v>
      </c>
      <c r="BI293" s="193">
        <f>IF(N293="nulová",J293,0)</f>
        <v>0</v>
      </c>
      <c r="BJ293" s="20" t="s">
        <v>79</v>
      </c>
      <c r="BK293" s="193">
        <f>ROUND(I293*H293,2)</f>
        <v>0</v>
      </c>
      <c r="BL293" s="20" t="s">
        <v>165</v>
      </c>
      <c r="BM293" s="192" t="s">
        <v>433</v>
      </c>
    </row>
    <row r="294" spans="1:65" s="2" customFormat="1">
      <c r="A294" s="37"/>
      <c r="B294" s="38"/>
      <c r="C294" s="39"/>
      <c r="D294" s="194" t="s">
        <v>167</v>
      </c>
      <c r="E294" s="39"/>
      <c r="F294" s="195" t="s">
        <v>432</v>
      </c>
      <c r="G294" s="39"/>
      <c r="H294" s="39"/>
      <c r="I294" s="196"/>
      <c r="J294" s="39"/>
      <c r="K294" s="39"/>
      <c r="L294" s="42"/>
      <c r="M294" s="197"/>
      <c r="N294" s="198"/>
      <c r="O294" s="67"/>
      <c r="P294" s="67"/>
      <c r="Q294" s="67"/>
      <c r="R294" s="67"/>
      <c r="S294" s="67"/>
      <c r="T294" s="68"/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T294" s="20" t="s">
        <v>167</v>
      </c>
      <c r="AU294" s="20" t="s">
        <v>81</v>
      </c>
    </row>
    <row r="295" spans="1:65" s="2" customFormat="1" ht="16.5" customHeight="1">
      <c r="A295" s="37"/>
      <c r="B295" s="38"/>
      <c r="C295" s="181" t="s">
        <v>434</v>
      </c>
      <c r="D295" s="181" t="s">
        <v>160</v>
      </c>
      <c r="E295" s="182" t="s">
        <v>435</v>
      </c>
      <c r="F295" s="183" t="s">
        <v>436</v>
      </c>
      <c r="G295" s="184" t="s">
        <v>183</v>
      </c>
      <c r="H295" s="185">
        <v>4.0999999999999996</v>
      </c>
      <c r="I295" s="186"/>
      <c r="J295" s="187">
        <f>ROUND(I295*H295,2)</f>
        <v>0</v>
      </c>
      <c r="K295" s="183" t="s">
        <v>164</v>
      </c>
      <c r="L295" s="42"/>
      <c r="M295" s="188" t="s">
        <v>19</v>
      </c>
      <c r="N295" s="189" t="s">
        <v>43</v>
      </c>
      <c r="O295" s="67"/>
      <c r="P295" s="190">
        <f>O295*H295</f>
        <v>0</v>
      </c>
      <c r="Q295" s="190">
        <v>2.5020899999999999</v>
      </c>
      <c r="R295" s="190">
        <f>Q295*H295</f>
        <v>10.258569</v>
      </c>
      <c r="S295" s="190">
        <v>0</v>
      </c>
      <c r="T295" s="191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192" t="s">
        <v>165</v>
      </c>
      <c r="AT295" s="192" t="s">
        <v>160</v>
      </c>
      <c r="AU295" s="192" t="s">
        <v>81</v>
      </c>
      <c r="AY295" s="20" t="s">
        <v>158</v>
      </c>
      <c r="BE295" s="193">
        <f>IF(N295="základní",J295,0)</f>
        <v>0</v>
      </c>
      <c r="BF295" s="193">
        <f>IF(N295="snížená",J295,0)</f>
        <v>0</v>
      </c>
      <c r="BG295" s="193">
        <f>IF(N295="zákl. přenesená",J295,0)</f>
        <v>0</v>
      </c>
      <c r="BH295" s="193">
        <f>IF(N295="sníž. přenesená",J295,0)</f>
        <v>0</v>
      </c>
      <c r="BI295" s="193">
        <f>IF(N295="nulová",J295,0)</f>
        <v>0</v>
      </c>
      <c r="BJ295" s="20" t="s">
        <v>79</v>
      </c>
      <c r="BK295" s="193">
        <f>ROUND(I295*H295,2)</f>
        <v>0</v>
      </c>
      <c r="BL295" s="20" t="s">
        <v>165</v>
      </c>
      <c r="BM295" s="192" t="s">
        <v>437</v>
      </c>
    </row>
    <row r="296" spans="1:65" s="2" customFormat="1">
      <c r="A296" s="37"/>
      <c r="B296" s="38"/>
      <c r="C296" s="39"/>
      <c r="D296" s="194" t="s">
        <v>167</v>
      </c>
      <c r="E296" s="39"/>
      <c r="F296" s="195" t="s">
        <v>438</v>
      </c>
      <c r="G296" s="39"/>
      <c r="H296" s="39"/>
      <c r="I296" s="196"/>
      <c r="J296" s="39"/>
      <c r="K296" s="39"/>
      <c r="L296" s="42"/>
      <c r="M296" s="197"/>
      <c r="N296" s="198"/>
      <c r="O296" s="67"/>
      <c r="P296" s="67"/>
      <c r="Q296" s="67"/>
      <c r="R296" s="67"/>
      <c r="S296" s="67"/>
      <c r="T296" s="68"/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T296" s="20" t="s">
        <v>167</v>
      </c>
      <c r="AU296" s="20" t="s">
        <v>81</v>
      </c>
    </row>
    <row r="297" spans="1:65" s="2" customFormat="1">
      <c r="A297" s="37"/>
      <c r="B297" s="38"/>
      <c r="C297" s="39"/>
      <c r="D297" s="199" t="s">
        <v>169</v>
      </c>
      <c r="E297" s="39"/>
      <c r="F297" s="200" t="s">
        <v>439</v>
      </c>
      <c r="G297" s="39"/>
      <c r="H297" s="39"/>
      <c r="I297" s="196"/>
      <c r="J297" s="39"/>
      <c r="K297" s="39"/>
      <c r="L297" s="42"/>
      <c r="M297" s="197"/>
      <c r="N297" s="198"/>
      <c r="O297" s="67"/>
      <c r="P297" s="67"/>
      <c r="Q297" s="67"/>
      <c r="R297" s="67"/>
      <c r="S297" s="67"/>
      <c r="T297" s="68"/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T297" s="20" t="s">
        <v>169</v>
      </c>
      <c r="AU297" s="20" t="s">
        <v>81</v>
      </c>
    </row>
    <row r="298" spans="1:65" s="14" customFormat="1">
      <c r="B298" s="211"/>
      <c r="C298" s="212"/>
      <c r="D298" s="194" t="s">
        <v>176</v>
      </c>
      <c r="E298" s="213" t="s">
        <v>19</v>
      </c>
      <c r="F298" s="214" t="s">
        <v>440</v>
      </c>
      <c r="G298" s="212"/>
      <c r="H298" s="215">
        <v>4.0999999999999996</v>
      </c>
      <c r="I298" s="216"/>
      <c r="J298" s="212"/>
      <c r="K298" s="212"/>
      <c r="L298" s="217"/>
      <c r="M298" s="218"/>
      <c r="N298" s="219"/>
      <c r="O298" s="219"/>
      <c r="P298" s="219"/>
      <c r="Q298" s="219"/>
      <c r="R298" s="219"/>
      <c r="S298" s="219"/>
      <c r="T298" s="220"/>
      <c r="AT298" s="221" t="s">
        <v>176</v>
      </c>
      <c r="AU298" s="221" t="s">
        <v>81</v>
      </c>
      <c r="AV298" s="14" t="s">
        <v>81</v>
      </c>
      <c r="AW298" s="14" t="s">
        <v>34</v>
      </c>
      <c r="AX298" s="14" t="s">
        <v>72</v>
      </c>
      <c r="AY298" s="221" t="s">
        <v>158</v>
      </c>
    </row>
    <row r="299" spans="1:65" s="15" customFormat="1">
      <c r="B299" s="222"/>
      <c r="C299" s="223"/>
      <c r="D299" s="194" t="s">
        <v>176</v>
      </c>
      <c r="E299" s="224" t="s">
        <v>19</v>
      </c>
      <c r="F299" s="225" t="s">
        <v>179</v>
      </c>
      <c r="G299" s="223"/>
      <c r="H299" s="226">
        <v>4.0999999999999996</v>
      </c>
      <c r="I299" s="227"/>
      <c r="J299" s="223"/>
      <c r="K299" s="223"/>
      <c r="L299" s="228"/>
      <c r="M299" s="229"/>
      <c r="N299" s="230"/>
      <c r="O299" s="230"/>
      <c r="P299" s="230"/>
      <c r="Q299" s="230"/>
      <c r="R299" s="230"/>
      <c r="S299" s="230"/>
      <c r="T299" s="231"/>
      <c r="AT299" s="232" t="s">
        <v>176</v>
      </c>
      <c r="AU299" s="232" t="s">
        <v>81</v>
      </c>
      <c r="AV299" s="15" t="s">
        <v>165</v>
      </c>
      <c r="AW299" s="15" t="s">
        <v>34</v>
      </c>
      <c r="AX299" s="15" t="s">
        <v>79</v>
      </c>
      <c r="AY299" s="232" t="s">
        <v>158</v>
      </c>
    </row>
    <row r="300" spans="1:65" s="2" customFormat="1" ht="33" customHeight="1">
      <c r="A300" s="37"/>
      <c r="B300" s="38"/>
      <c r="C300" s="181" t="s">
        <v>441</v>
      </c>
      <c r="D300" s="181" t="s">
        <v>160</v>
      </c>
      <c r="E300" s="182" t="s">
        <v>442</v>
      </c>
      <c r="F300" s="183" t="s">
        <v>443</v>
      </c>
      <c r="G300" s="184" t="s">
        <v>163</v>
      </c>
      <c r="H300" s="185">
        <v>16.155999999999999</v>
      </c>
      <c r="I300" s="186"/>
      <c r="J300" s="187">
        <f>ROUND(I300*H300,2)</f>
        <v>0</v>
      </c>
      <c r="K300" s="183" t="s">
        <v>164</v>
      </c>
      <c r="L300" s="42"/>
      <c r="M300" s="188" t="s">
        <v>19</v>
      </c>
      <c r="N300" s="189" t="s">
        <v>43</v>
      </c>
      <c r="O300" s="67"/>
      <c r="P300" s="190">
        <f>O300*H300</f>
        <v>0</v>
      </c>
      <c r="Q300" s="190">
        <v>1.1800000000000001E-3</v>
      </c>
      <c r="R300" s="190">
        <f>Q300*H300</f>
        <v>1.9064080000000001E-2</v>
      </c>
      <c r="S300" s="190">
        <v>0</v>
      </c>
      <c r="T300" s="191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192" t="s">
        <v>165</v>
      </c>
      <c r="AT300" s="192" t="s">
        <v>160</v>
      </c>
      <c r="AU300" s="192" t="s">
        <v>81</v>
      </c>
      <c r="AY300" s="20" t="s">
        <v>158</v>
      </c>
      <c r="BE300" s="193">
        <f>IF(N300="základní",J300,0)</f>
        <v>0</v>
      </c>
      <c r="BF300" s="193">
        <f>IF(N300="snížená",J300,0)</f>
        <v>0</v>
      </c>
      <c r="BG300" s="193">
        <f>IF(N300="zákl. přenesená",J300,0)</f>
        <v>0</v>
      </c>
      <c r="BH300" s="193">
        <f>IF(N300="sníž. přenesená",J300,0)</f>
        <v>0</v>
      </c>
      <c r="BI300" s="193">
        <f>IF(N300="nulová",J300,0)</f>
        <v>0</v>
      </c>
      <c r="BJ300" s="20" t="s">
        <v>79</v>
      </c>
      <c r="BK300" s="193">
        <f>ROUND(I300*H300,2)</f>
        <v>0</v>
      </c>
      <c r="BL300" s="20" t="s">
        <v>165</v>
      </c>
      <c r="BM300" s="192" t="s">
        <v>444</v>
      </c>
    </row>
    <row r="301" spans="1:65" s="2" customFormat="1" ht="18">
      <c r="A301" s="37"/>
      <c r="B301" s="38"/>
      <c r="C301" s="39"/>
      <c r="D301" s="194" t="s">
        <v>167</v>
      </c>
      <c r="E301" s="39"/>
      <c r="F301" s="195" t="s">
        <v>445</v>
      </c>
      <c r="G301" s="39"/>
      <c r="H301" s="39"/>
      <c r="I301" s="196"/>
      <c r="J301" s="39"/>
      <c r="K301" s="39"/>
      <c r="L301" s="42"/>
      <c r="M301" s="197"/>
      <c r="N301" s="198"/>
      <c r="O301" s="67"/>
      <c r="P301" s="67"/>
      <c r="Q301" s="67"/>
      <c r="R301" s="67"/>
      <c r="S301" s="67"/>
      <c r="T301" s="68"/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T301" s="20" t="s">
        <v>167</v>
      </c>
      <c r="AU301" s="20" t="s">
        <v>81</v>
      </c>
    </row>
    <row r="302" spans="1:65" s="2" customFormat="1">
      <c r="A302" s="37"/>
      <c r="B302" s="38"/>
      <c r="C302" s="39"/>
      <c r="D302" s="199" t="s">
        <v>169</v>
      </c>
      <c r="E302" s="39"/>
      <c r="F302" s="200" t="s">
        <v>446</v>
      </c>
      <c r="G302" s="39"/>
      <c r="H302" s="39"/>
      <c r="I302" s="196"/>
      <c r="J302" s="39"/>
      <c r="K302" s="39"/>
      <c r="L302" s="42"/>
      <c r="M302" s="197"/>
      <c r="N302" s="198"/>
      <c r="O302" s="67"/>
      <c r="P302" s="67"/>
      <c r="Q302" s="67"/>
      <c r="R302" s="67"/>
      <c r="S302" s="67"/>
      <c r="T302" s="68"/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T302" s="20" t="s">
        <v>169</v>
      </c>
      <c r="AU302" s="20" t="s">
        <v>81</v>
      </c>
    </row>
    <row r="303" spans="1:65" s="14" customFormat="1">
      <c r="B303" s="211"/>
      <c r="C303" s="212"/>
      <c r="D303" s="194" t="s">
        <v>176</v>
      </c>
      <c r="E303" s="213" t="s">
        <v>19</v>
      </c>
      <c r="F303" s="214" t="s">
        <v>447</v>
      </c>
      <c r="G303" s="212"/>
      <c r="H303" s="215">
        <v>16.155999999999999</v>
      </c>
      <c r="I303" s="216"/>
      <c r="J303" s="212"/>
      <c r="K303" s="212"/>
      <c r="L303" s="217"/>
      <c r="M303" s="218"/>
      <c r="N303" s="219"/>
      <c r="O303" s="219"/>
      <c r="P303" s="219"/>
      <c r="Q303" s="219"/>
      <c r="R303" s="219"/>
      <c r="S303" s="219"/>
      <c r="T303" s="220"/>
      <c r="AT303" s="221" t="s">
        <v>176</v>
      </c>
      <c r="AU303" s="221" t="s">
        <v>81</v>
      </c>
      <c r="AV303" s="14" t="s">
        <v>81</v>
      </c>
      <c r="AW303" s="14" t="s">
        <v>34</v>
      </c>
      <c r="AX303" s="14" t="s">
        <v>72</v>
      </c>
      <c r="AY303" s="221" t="s">
        <v>158</v>
      </c>
    </row>
    <row r="304" spans="1:65" s="15" customFormat="1">
      <c r="B304" s="222"/>
      <c r="C304" s="223"/>
      <c r="D304" s="194" t="s">
        <v>176</v>
      </c>
      <c r="E304" s="224" t="s">
        <v>19</v>
      </c>
      <c r="F304" s="225" t="s">
        <v>179</v>
      </c>
      <c r="G304" s="223"/>
      <c r="H304" s="226">
        <v>16.155999999999999</v>
      </c>
      <c r="I304" s="227"/>
      <c r="J304" s="223"/>
      <c r="K304" s="223"/>
      <c r="L304" s="228"/>
      <c r="M304" s="229"/>
      <c r="N304" s="230"/>
      <c r="O304" s="230"/>
      <c r="P304" s="230"/>
      <c r="Q304" s="230"/>
      <c r="R304" s="230"/>
      <c r="S304" s="230"/>
      <c r="T304" s="231"/>
      <c r="AT304" s="232" t="s">
        <v>176</v>
      </c>
      <c r="AU304" s="232" t="s">
        <v>81</v>
      </c>
      <c r="AV304" s="15" t="s">
        <v>165</v>
      </c>
      <c r="AW304" s="15" t="s">
        <v>34</v>
      </c>
      <c r="AX304" s="15" t="s">
        <v>79</v>
      </c>
      <c r="AY304" s="232" t="s">
        <v>158</v>
      </c>
    </row>
    <row r="305" spans="1:65" s="2" customFormat="1" ht="33" customHeight="1">
      <c r="A305" s="37"/>
      <c r="B305" s="38"/>
      <c r="C305" s="181" t="s">
        <v>448</v>
      </c>
      <c r="D305" s="181" t="s">
        <v>160</v>
      </c>
      <c r="E305" s="182" t="s">
        <v>449</v>
      </c>
      <c r="F305" s="183" t="s">
        <v>450</v>
      </c>
      <c r="G305" s="184" t="s">
        <v>163</v>
      </c>
      <c r="H305" s="185">
        <v>16.155999999999999</v>
      </c>
      <c r="I305" s="186"/>
      <c r="J305" s="187">
        <f>ROUND(I305*H305,2)</f>
        <v>0</v>
      </c>
      <c r="K305" s="183" t="s">
        <v>164</v>
      </c>
      <c r="L305" s="42"/>
      <c r="M305" s="188" t="s">
        <v>19</v>
      </c>
      <c r="N305" s="189" t="s">
        <v>43</v>
      </c>
      <c r="O305" s="67"/>
      <c r="P305" s="190">
        <f>O305*H305</f>
        <v>0</v>
      </c>
      <c r="Q305" s="190">
        <v>4.0000000000000003E-5</v>
      </c>
      <c r="R305" s="190">
        <f>Q305*H305</f>
        <v>6.4623999999999997E-4</v>
      </c>
      <c r="S305" s="190">
        <v>0</v>
      </c>
      <c r="T305" s="191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192" t="s">
        <v>165</v>
      </c>
      <c r="AT305" s="192" t="s">
        <v>160</v>
      </c>
      <c r="AU305" s="192" t="s">
        <v>81</v>
      </c>
      <c r="AY305" s="20" t="s">
        <v>158</v>
      </c>
      <c r="BE305" s="193">
        <f>IF(N305="základní",J305,0)</f>
        <v>0</v>
      </c>
      <c r="BF305" s="193">
        <f>IF(N305="snížená",J305,0)</f>
        <v>0</v>
      </c>
      <c r="BG305" s="193">
        <f>IF(N305="zákl. přenesená",J305,0)</f>
        <v>0</v>
      </c>
      <c r="BH305" s="193">
        <f>IF(N305="sníž. přenesená",J305,0)</f>
        <v>0</v>
      </c>
      <c r="BI305" s="193">
        <f>IF(N305="nulová",J305,0)</f>
        <v>0</v>
      </c>
      <c r="BJ305" s="20" t="s">
        <v>79</v>
      </c>
      <c r="BK305" s="193">
        <f>ROUND(I305*H305,2)</f>
        <v>0</v>
      </c>
      <c r="BL305" s="20" t="s">
        <v>165</v>
      </c>
      <c r="BM305" s="192" t="s">
        <v>451</v>
      </c>
    </row>
    <row r="306" spans="1:65" s="2" customFormat="1" ht="18">
      <c r="A306" s="37"/>
      <c r="B306" s="38"/>
      <c r="C306" s="39"/>
      <c r="D306" s="194" t="s">
        <v>167</v>
      </c>
      <c r="E306" s="39"/>
      <c r="F306" s="195" t="s">
        <v>452</v>
      </c>
      <c r="G306" s="39"/>
      <c r="H306" s="39"/>
      <c r="I306" s="196"/>
      <c r="J306" s="39"/>
      <c r="K306" s="39"/>
      <c r="L306" s="42"/>
      <c r="M306" s="197"/>
      <c r="N306" s="198"/>
      <c r="O306" s="67"/>
      <c r="P306" s="67"/>
      <c r="Q306" s="67"/>
      <c r="R306" s="67"/>
      <c r="S306" s="67"/>
      <c r="T306" s="68"/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T306" s="20" t="s">
        <v>167</v>
      </c>
      <c r="AU306" s="20" t="s">
        <v>81</v>
      </c>
    </row>
    <row r="307" spans="1:65" s="2" customFormat="1">
      <c r="A307" s="37"/>
      <c r="B307" s="38"/>
      <c r="C307" s="39"/>
      <c r="D307" s="199" t="s">
        <v>169</v>
      </c>
      <c r="E307" s="39"/>
      <c r="F307" s="200" t="s">
        <v>453</v>
      </c>
      <c r="G307" s="39"/>
      <c r="H307" s="39"/>
      <c r="I307" s="196"/>
      <c r="J307" s="39"/>
      <c r="K307" s="39"/>
      <c r="L307" s="42"/>
      <c r="M307" s="197"/>
      <c r="N307" s="198"/>
      <c r="O307" s="67"/>
      <c r="P307" s="67"/>
      <c r="Q307" s="67"/>
      <c r="R307" s="67"/>
      <c r="S307" s="67"/>
      <c r="T307" s="68"/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T307" s="20" t="s">
        <v>169</v>
      </c>
      <c r="AU307" s="20" t="s">
        <v>81</v>
      </c>
    </row>
    <row r="308" spans="1:65" s="14" customFormat="1">
      <c r="B308" s="211"/>
      <c r="C308" s="212"/>
      <c r="D308" s="194" t="s">
        <v>176</v>
      </c>
      <c r="E308" s="213" t="s">
        <v>19</v>
      </c>
      <c r="F308" s="214" t="s">
        <v>447</v>
      </c>
      <c r="G308" s="212"/>
      <c r="H308" s="215">
        <v>16.155999999999999</v>
      </c>
      <c r="I308" s="216"/>
      <c r="J308" s="212"/>
      <c r="K308" s="212"/>
      <c r="L308" s="217"/>
      <c r="M308" s="218"/>
      <c r="N308" s="219"/>
      <c r="O308" s="219"/>
      <c r="P308" s="219"/>
      <c r="Q308" s="219"/>
      <c r="R308" s="219"/>
      <c r="S308" s="219"/>
      <c r="T308" s="220"/>
      <c r="AT308" s="221" t="s">
        <v>176</v>
      </c>
      <c r="AU308" s="221" t="s">
        <v>81</v>
      </c>
      <c r="AV308" s="14" t="s">
        <v>81</v>
      </c>
      <c r="AW308" s="14" t="s">
        <v>34</v>
      </c>
      <c r="AX308" s="14" t="s">
        <v>72</v>
      </c>
      <c r="AY308" s="221" t="s">
        <v>158</v>
      </c>
    </row>
    <row r="309" spans="1:65" s="15" customFormat="1">
      <c r="B309" s="222"/>
      <c r="C309" s="223"/>
      <c r="D309" s="194" t="s">
        <v>176</v>
      </c>
      <c r="E309" s="224" t="s">
        <v>19</v>
      </c>
      <c r="F309" s="225" t="s">
        <v>179</v>
      </c>
      <c r="G309" s="223"/>
      <c r="H309" s="226">
        <v>16.155999999999999</v>
      </c>
      <c r="I309" s="227"/>
      <c r="J309" s="223"/>
      <c r="K309" s="223"/>
      <c r="L309" s="228"/>
      <c r="M309" s="229"/>
      <c r="N309" s="230"/>
      <c r="O309" s="230"/>
      <c r="P309" s="230"/>
      <c r="Q309" s="230"/>
      <c r="R309" s="230"/>
      <c r="S309" s="230"/>
      <c r="T309" s="231"/>
      <c r="AT309" s="232" t="s">
        <v>176</v>
      </c>
      <c r="AU309" s="232" t="s">
        <v>81</v>
      </c>
      <c r="AV309" s="15" t="s">
        <v>165</v>
      </c>
      <c r="AW309" s="15" t="s">
        <v>34</v>
      </c>
      <c r="AX309" s="15" t="s">
        <v>79</v>
      </c>
      <c r="AY309" s="232" t="s">
        <v>158</v>
      </c>
    </row>
    <row r="310" spans="1:65" s="2" customFormat="1" ht="21.75" customHeight="1">
      <c r="A310" s="37"/>
      <c r="B310" s="38"/>
      <c r="C310" s="181" t="s">
        <v>454</v>
      </c>
      <c r="D310" s="181" t="s">
        <v>160</v>
      </c>
      <c r="E310" s="182" t="s">
        <v>455</v>
      </c>
      <c r="F310" s="183" t="s">
        <v>456</v>
      </c>
      <c r="G310" s="184" t="s">
        <v>223</v>
      </c>
      <c r="H310" s="185">
        <v>0.308</v>
      </c>
      <c r="I310" s="186"/>
      <c r="J310" s="187">
        <f>ROUND(I310*H310,2)</f>
        <v>0</v>
      </c>
      <c r="K310" s="183" t="s">
        <v>164</v>
      </c>
      <c r="L310" s="42"/>
      <c r="M310" s="188" t="s">
        <v>19</v>
      </c>
      <c r="N310" s="189" t="s">
        <v>43</v>
      </c>
      <c r="O310" s="67"/>
      <c r="P310" s="190">
        <f>O310*H310</f>
        <v>0</v>
      </c>
      <c r="Q310" s="190">
        <v>1.07653</v>
      </c>
      <c r="R310" s="190">
        <f>Q310*H310</f>
        <v>0.33157123999999999</v>
      </c>
      <c r="S310" s="190">
        <v>0</v>
      </c>
      <c r="T310" s="191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192" t="s">
        <v>165</v>
      </c>
      <c r="AT310" s="192" t="s">
        <v>160</v>
      </c>
      <c r="AU310" s="192" t="s">
        <v>81</v>
      </c>
      <c r="AY310" s="20" t="s">
        <v>158</v>
      </c>
      <c r="BE310" s="193">
        <f>IF(N310="základní",J310,0)</f>
        <v>0</v>
      </c>
      <c r="BF310" s="193">
        <f>IF(N310="snížená",J310,0)</f>
        <v>0</v>
      </c>
      <c r="BG310" s="193">
        <f>IF(N310="zákl. přenesená",J310,0)</f>
        <v>0</v>
      </c>
      <c r="BH310" s="193">
        <f>IF(N310="sníž. přenesená",J310,0)</f>
        <v>0</v>
      </c>
      <c r="BI310" s="193">
        <f>IF(N310="nulová",J310,0)</f>
        <v>0</v>
      </c>
      <c r="BJ310" s="20" t="s">
        <v>79</v>
      </c>
      <c r="BK310" s="193">
        <f>ROUND(I310*H310,2)</f>
        <v>0</v>
      </c>
      <c r="BL310" s="20" t="s">
        <v>165</v>
      </c>
      <c r="BM310" s="192" t="s">
        <v>457</v>
      </c>
    </row>
    <row r="311" spans="1:65" s="2" customFormat="1" ht="27">
      <c r="A311" s="37"/>
      <c r="B311" s="38"/>
      <c r="C311" s="39"/>
      <c r="D311" s="194" t="s">
        <v>167</v>
      </c>
      <c r="E311" s="39"/>
      <c r="F311" s="195" t="s">
        <v>458</v>
      </c>
      <c r="G311" s="39"/>
      <c r="H311" s="39"/>
      <c r="I311" s="196"/>
      <c r="J311" s="39"/>
      <c r="K311" s="39"/>
      <c r="L311" s="42"/>
      <c r="M311" s="197"/>
      <c r="N311" s="198"/>
      <c r="O311" s="67"/>
      <c r="P311" s="67"/>
      <c r="Q311" s="67"/>
      <c r="R311" s="67"/>
      <c r="S311" s="67"/>
      <c r="T311" s="68"/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T311" s="20" t="s">
        <v>167</v>
      </c>
      <c r="AU311" s="20" t="s">
        <v>81</v>
      </c>
    </row>
    <row r="312" spans="1:65" s="2" customFormat="1">
      <c r="A312" s="37"/>
      <c r="B312" s="38"/>
      <c r="C312" s="39"/>
      <c r="D312" s="199" t="s">
        <v>169</v>
      </c>
      <c r="E312" s="39"/>
      <c r="F312" s="200" t="s">
        <v>459</v>
      </c>
      <c r="G312" s="39"/>
      <c r="H312" s="39"/>
      <c r="I312" s="196"/>
      <c r="J312" s="39"/>
      <c r="K312" s="39"/>
      <c r="L312" s="42"/>
      <c r="M312" s="197"/>
      <c r="N312" s="198"/>
      <c r="O312" s="67"/>
      <c r="P312" s="67"/>
      <c r="Q312" s="67"/>
      <c r="R312" s="67"/>
      <c r="S312" s="67"/>
      <c r="T312" s="68"/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T312" s="20" t="s">
        <v>169</v>
      </c>
      <c r="AU312" s="20" t="s">
        <v>81</v>
      </c>
    </row>
    <row r="313" spans="1:65" s="14" customFormat="1">
      <c r="B313" s="211"/>
      <c r="C313" s="212"/>
      <c r="D313" s="194" t="s">
        <v>176</v>
      </c>
      <c r="E313" s="213" t="s">
        <v>19</v>
      </c>
      <c r="F313" s="214" t="s">
        <v>460</v>
      </c>
      <c r="G313" s="212"/>
      <c r="H313" s="215">
        <v>0.308</v>
      </c>
      <c r="I313" s="216"/>
      <c r="J313" s="212"/>
      <c r="K313" s="212"/>
      <c r="L313" s="217"/>
      <c r="M313" s="218"/>
      <c r="N313" s="219"/>
      <c r="O313" s="219"/>
      <c r="P313" s="219"/>
      <c r="Q313" s="219"/>
      <c r="R313" s="219"/>
      <c r="S313" s="219"/>
      <c r="T313" s="220"/>
      <c r="AT313" s="221" t="s">
        <v>176</v>
      </c>
      <c r="AU313" s="221" t="s">
        <v>81</v>
      </c>
      <c r="AV313" s="14" t="s">
        <v>81</v>
      </c>
      <c r="AW313" s="14" t="s">
        <v>34</v>
      </c>
      <c r="AX313" s="14" t="s">
        <v>72</v>
      </c>
      <c r="AY313" s="221" t="s">
        <v>158</v>
      </c>
    </row>
    <row r="314" spans="1:65" s="15" customFormat="1">
      <c r="B314" s="222"/>
      <c r="C314" s="223"/>
      <c r="D314" s="194" t="s">
        <v>176</v>
      </c>
      <c r="E314" s="224" t="s">
        <v>19</v>
      </c>
      <c r="F314" s="225" t="s">
        <v>179</v>
      </c>
      <c r="G314" s="223"/>
      <c r="H314" s="226">
        <v>0.308</v>
      </c>
      <c r="I314" s="227"/>
      <c r="J314" s="223"/>
      <c r="K314" s="223"/>
      <c r="L314" s="228"/>
      <c r="M314" s="229"/>
      <c r="N314" s="230"/>
      <c r="O314" s="230"/>
      <c r="P314" s="230"/>
      <c r="Q314" s="230"/>
      <c r="R314" s="230"/>
      <c r="S314" s="230"/>
      <c r="T314" s="231"/>
      <c r="AT314" s="232" t="s">
        <v>176</v>
      </c>
      <c r="AU314" s="232" t="s">
        <v>81</v>
      </c>
      <c r="AV314" s="15" t="s">
        <v>165</v>
      </c>
      <c r="AW314" s="15" t="s">
        <v>34</v>
      </c>
      <c r="AX314" s="15" t="s">
        <v>79</v>
      </c>
      <c r="AY314" s="232" t="s">
        <v>158</v>
      </c>
    </row>
    <row r="315" spans="1:65" s="2" customFormat="1" ht="24.25" customHeight="1">
      <c r="A315" s="37"/>
      <c r="B315" s="38"/>
      <c r="C315" s="181" t="s">
        <v>461</v>
      </c>
      <c r="D315" s="181" t="s">
        <v>160</v>
      </c>
      <c r="E315" s="182" t="s">
        <v>462</v>
      </c>
      <c r="F315" s="183" t="s">
        <v>463</v>
      </c>
      <c r="G315" s="184" t="s">
        <v>375</v>
      </c>
      <c r="H315" s="185">
        <v>5</v>
      </c>
      <c r="I315" s="186"/>
      <c r="J315" s="187">
        <f>ROUND(I315*H315,2)</f>
        <v>0</v>
      </c>
      <c r="K315" s="183" t="s">
        <v>164</v>
      </c>
      <c r="L315" s="42"/>
      <c r="M315" s="188" t="s">
        <v>19</v>
      </c>
      <c r="N315" s="189" t="s">
        <v>43</v>
      </c>
      <c r="O315" s="67"/>
      <c r="P315" s="190">
        <f>O315*H315</f>
        <v>0</v>
      </c>
      <c r="Q315" s="190">
        <v>0.20716000000000001</v>
      </c>
      <c r="R315" s="190">
        <f>Q315*H315</f>
        <v>1.0358000000000001</v>
      </c>
      <c r="S315" s="190">
        <v>0</v>
      </c>
      <c r="T315" s="191">
        <f>S315*H315</f>
        <v>0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192" t="s">
        <v>165</v>
      </c>
      <c r="AT315" s="192" t="s">
        <v>160</v>
      </c>
      <c r="AU315" s="192" t="s">
        <v>81</v>
      </c>
      <c r="AY315" s="20" t="s">
        <v>158</v>
      </c>
      <c r="BE315" s="193">
        <f>IF(N315="základní",J315,0)</f>
        <v>0</v>
      </c>
      <c r="BF315" s="193">
        <f>IF(N315="snížená",J315,0)</f>
        <v>0</v>
      </c>
      <c r="BG315" s="193">
        <f>IF(N315="zákl. přenesená",J315,0)</f>
        <v>0</v>
      </c>
      <c r="BH315" s="193">
        <f>IF(N315="sníž. přenesená",J315,0)</f>
        <v>0</v>
      </c>
      <c r="BI315" s="193">
        <f>IF(N315="nulová",J315,0)</f>
        <v>0</v>
      </c>
      <c r="BJ315" s="20" t="s">
        <v>79</v>
      </c>
      <c r="BK315" s="193">
        <f>ROUND(I315*H315,2)</f>
        <v>0</v>
      </c>
      <c r="BL315" s="20" t="s">
        <v>165</v>
      </c>
      <c r="BM315" s="192" t="s">
        <v>464</v>
      </c>
    </row>
    <row r="316" spans="1:65" s="2" customFormat="1" ht="18">
      <c r="A316" s="37"/>
      <c r="B316" s="38"/>
      <c r="C316" s="39"/>
      <c r="D316" s="194" t="s">
        <v>167</v>
      </c>
      <c r="E316" s="39"/>
      <c r="F316" s="195" t="s">
        <v>465</v>
      </c>
      <c r="G316" s="39"/>
      <c r="H316" s="39"/>
      <c r="I316" s="196"/>
      <c r="J316" s="39"/>
      <c r="K316" s="39"/>
      <c r="L316" s="42"/>
      <c r="M316" s="197"/>
      <c r="N316" s="198"/>
      <c r="O316" s="67"/>
      <c r="P316" s="67"/>
      <c r="Q316" s="67"/>
      <c r="R316" s="67"/>
      <c r="S316" s="67"/>
      <c r="T316" s="68"/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T316" s="20" t="s">
        <v>167</v>
      </c>
      <c r="AU316" s="20" t="s">
        <v>81</v>
      </c>
    </row>
    <row r="317" spans="1:65" s="2" customFormat="1">
      <c r="A317" s="37"/>
      <c r="B317" s="38"/>
      <c r="C317" s="39"/>
      <c r="D317" s="199" t="s">
        <v>169</v>
      </c>
      <c r="E317" s="39"/>
      <c r="F317" s="200" t="s">
        <v>466</v>
      </c>
      <c r="G317" s="39"/>
      <c r="H317" s="39"/>
      <c r="I317" s="196"/>
      <c r="J317" s="39"/>
      <c r="K317" s="39"/>
      <c r="L317" s="42"/>
      <c r="M317" s="197"/>
      <c r="N317" s="198"/>
      <c r="O317" s="67"/>
      <c r="P317" s="67"/>
      <c r="Q317" s="67"/>
      <c r="R317" s="67"/>
      <c r="S317" s="67"/>
      <c r="T317" s="68"/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T317" s="20" t="s">
        <v>169</v>
      </c>
      <c r="AU317" s="20" t="s">
        <v>81</v>
      </c>
    </row>
    <row r="318" spans="1:65" s="12" customFormat="1" ht="22.9" customHeight="1">
      <c r="B318" s="165"/>
      <c r="C318" s="166"/>
      <c r="D318" s="167" t="s">
        <v>71</v>
      </c>
      <c r="E318" s="179" t="s">
        <v>165</v>
      </c>
      <c r="F318" s="179" t="s">
        <v>467</v>
      </c>
      <c r="G318" s="166"/>
      <c r="H318" s="166"/>
      <c r="I318" s="169"/>
      <c r="J318" s="180">
        <f>BK318</f>
        <v>0</v>
      </c>
      <c r="K318" s="166"/>
      <c r="L318" s="171"/>
      <c r="M318" s="172"/>
      <c r="N318" s="173"/>
      <c r="O318" s="173"/>
      <c r="P318" s="174">
        <f>SUM(P319:P336)</f>
        <v>0</v>
      </c>
      <c r="Q318" s="173"/>
      <c r="R318" s="174">
        <f>SUM(R319:R336)</f>
        <v>376.52734080000005</v>
      </c>
      <c r="S318" s="173"/>
      <c r="T318" s="175">
        <f>SUM(T319:T336)</f>
        <v>0</v>
      </c>
      <c r="AR318" s="176" t="s">
        <v>79</v>
      </c>
      <c r="AT318" s="177" t="s">
        <v>71</v>
      </c>
      <c r="AU318" s="177" t="s">
        <v>79</v>
      </c>
      <c r="AY318" s="176" t="s">
        <v>158</v>
      </c>
      <c r="BK318" s="178">
        <f>SUM(BK319:BK336)</f>
        <v>0</v>
      </c>
    </row>
    <row r="319" spans="1:65" s="2" customFormat="1" ht="24.25" customHeight="1">
      <c r="A319" s="37"/>
      <c r="B319" s="38"/>
      <c r="C319" s="181" t="s">
        <v>468</v>
      </c>
      <c r="D319" s="181" t="s">
        <v>160</v>
      </c>
      <c r="E319" s="182" t="s">
        <v>469</v>
      </c>
      <c r="F319" s="183" t="s">
        <v>470</v>
      </c>
      <c r="G319" s="184" t="s">
        <v>163</v>
      </c>
      <c r="H319" s="185">
        <v>37.840000000000003</v>
      </c>
      <c r="I319" s="186"/>
      <c r="J319" s="187">
        <f>ROUND(I319*H319,2)</f>
        <v>0</v>
      </c>
      <c r="K319" s="183" t="s">
        <v>164</v>
      </c>
      <c r="L319" s="42"/>
      <c r="M319" s="188" t="s">
        <v>19</v>
      </c>
      <c r="N319" s="189" t="s">
        <v>43</v>
      </c>
      <c r="O319" s="67"/>
      <c r="P319" s="190">
        <f>O319*H319</f>
        <v>0</v>
      </c>
      <c r="Q319" s="190">
        <v>0.22797999999999999</v>
      </c>
      <c r="R319" s="190">
        <f>Q319*H319</f>
        <v>8.626763200000001</v>
      </c>
      <c r="S319" s="190">
        <v>0</v>
      </c>
      <c r="T319" s="191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192" t="s">
        <v>165</v>
      </c>
      <c r="AT319" s="192" t="s">
        <v>160</v>
      </c>
      <c r="AU319" s="192" t="s">
        <v>81</v>
      </c>
      <c r="AY319" s="20" t="s">
        <v>158</v>
      </c>
      <c r="BE319" s="193">
        <f>IF(N319="základní",J319,0)</f>
        <v>0</v>
      </c>
      <c r="BF319" s="193">
        <f>IF(N319="snížená",J319,0)</f>
        <v>0</v>
      </c>
      <c r="BG319" s="193">
        <f>IF(N319="zákl. přenesená",J319,0)</f>
        <v>0</v>
      </c>
      <c r="BH319" s="193">
        <f>IF(N319="sníž. přenesená",J319,0)</f>
        <v>0</v>
      </c>
      <c r="BI319" s="193">
        <f>IF(N319="nulová",J319,0)</f>
        <v>0</v>
      </c>
      <c r="BJ319" s="20" t="s">
        <v>79</v>
      </c>
      <c r="BK319" s="193">
        <f>ROUND(I319*H319,2)</f>
        <v>0</v>
      </c>
      <c r="BL319" s="20" t="s">
        <v>165</v>
      </c>
      <c r="BM319" s="192" t="s">
        <v>471</v>
      </c>
    </row>
    <row r="320" spans="1:65" s="2" customFormat="1" ht="18">
      <c r="A320" s="37"/>
      <c r="B320" s="38"/>
      <c r="C320" s="39"/>
      <c r="D320" s="194" t="s">
        <v>167</v>
      </c>
      <c r="E320" s="39"/>
      <c r="F320" s="195" t="s">
        <v>472</v>
      </c>
      <c r="G320" s="39"/>
      <c r="H320" s="39"/>
      <c r="I320" s="196"/>
      <c r="J320" s="39"/>
      <c r="K320" s="39"/>
      <c r="L320" s="42"/>
      <c r="M320" s="197"/>
      <c r="N320" s="198"/>
      <c r="O320" s="67"/>
      <c r="P320" s="67"/>
      <c r="Q320" s="67"/>
      <c r="R320" s="67"/>
      <c r="S320" s="67"/>
      <c r="T320" s="68"/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T320" s="20" t="s">
        <v>167</v>
      </c>
      <c r="AU320" s="20" t="s">
        <v>81</v>
      </c>
    </row>
    <row r="321" spans="1:65" s="2" customFormat="1">
      <c r="A321" s="37"/>
      <c r="B321" s="38"/>
      <c r="C321" s="39"/>
      <c r="D321" s="199" t="s">
        <v>169</v>
      </c>
      <c r="E321" s="39"/>
      <c r="F321" s="200" t="s">
        <v>473</v>
      </c>
      <c r="G321" s="39"/>
      <c r="H321" s="39"/>
      <c r="I321" s="196"/>
      <c r="J321" s="39"/>
      <c r="K321" s="39"/>
      <c r="L321" s="42"/>
      <c r="M321" s="197"/>
      <c r="N321" s="198"/>
      <c r="O321" s="67"/>
      <c r="P321" s="67"/>
      <c r="Q321" s="67"/>
      <c r="R321" s="67"/>
      <c r="S321" s="67"/>
      <c r="T321" s="68"/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T321" s="20" t="s">
        <v>169</v>
      </c>
      <c r="AU321" s="20" t="s">
        <v>81</v>
      </c>
    </row>
    <row r="322" spans="1:65" s="14" customFormat="1">
      <c r="B322" s="211"/>
      <c r="C322" s="212"/>
      <c r="D322" s="194" t="s">
        <v>176</v>
      </c>
      <c r="E322" s="213" t="s">
        <v>19</v>
      </c>
      <c r="F322" s="214" t="s">
        <v>474</v>
      </c>
      <c r="G322" s="212"/>
      <c r="H322" s="215">
        <v>20.79</v>
      </c>
      <c r="I322" s="216"/>
      <c r="J322" s="212"/>
      <c r="K322" s="212"/>
      <c r="L322" s="217"/>
      <c r="M322" s="218"/>
      <c r="N322" s="219"/>
      <c r="O322" s="219"/>
      <c r="P322" s="219"/>
      <c r="Q322" s="219"/>
      <c r="R322" s="219"/>
      <c r="S322" s="219"/>
      <c r="T322" s="220"/>
      <c r="AT322" s="221" t="s">
        <v>176</v>
      </c>
      <c r="AU322" s="221" t="s">
        <v>81</v>
      </c>
      <c r="AV322" s="14" t="s">
        <v>81</v>
      </c>
      <c r="AW322" s="14" t="s">
        <v>34</v>
      </c>
      <c r="AX322" s="14" t="s">
        <v>72</v>
      </c>
      <c r="AY322" s="221" t="s">
        <v>158</v>
      </c>
    </row>
    <row r="323" spans="1:65" s="14" customFormat="1">
      <c r="B323" s="211"/>
      <c r="C323" s="212"/>
      <c r="D323" s="194" t="s">
        <v>176</v>
      </c>
      <c r="E323" s="213" t="s">
        <v>19</v>
      </c>
      <c r="F323" s="214" t="s">
        <v>475</v>
      </c>
      <c r="G323" s="212"/>
      <c r="H323" s="215">
        <v>17.05</v>
      </c>
      <c r="I323" s="216"/>
      <c r="J323" s="212"/>
      <c r="K323" s="212"/>
      <c r="L323" s="217"/>
      <c r="M323" s="218"/>
      <c r="N323" s="219"/>
      <c r="O323" s="219"/>
      <c r="P323" s="219"/>
      <c r="Q323" s="219"/>
      <c r="R323" s="219"/>
      <c r="S323" s="219"/>
      <c r="T323" s="220"/>
      <c r="AT323" s="221" t="s">
        <v>176</v>
      </c>
      <c r="AU323" s="221" t="s">
        <v>81</v>
      </c>
      <c r="AV323" s="14" t="s">
        <v>81</v>
      </c>
      <c r="AW323" s="14" t="s">
        <v>34</v>
      </c>
      <c r="AX323" s="14" t="s">
        <v>72</v>
      </c>
      <c r="AY323" s="221" t="s">
        <v>158</v>
      </c>
    </row>
    <row r="324" spans="1:65" s="15" customFormat="1">
      <c r="B324" s="222"/>
      <c r="C324" s="223"/>
      <c r="D324" s="194" t="s">
        <v>176</v>
      </c>
      <c r="E324" s="224" t="s">
        <v>19</v>
      </c>
      <c r="F324" s="225" t="s">
        <v>179</v>
      </c>
      <c r="G324" s="223"/>
      <c r="H324" s="226">
        <v>37.840000000000003</v>
      </c>
      <c r="I324" s="227"/>
      <c r="J324" s="223"/>
      <c r="K324" s="223"/>
      <c r="L324" s="228"/>
      <c r="M324" s="229"/>
      <c r="N324" s="230"/>
      <c r="O324" s="230"/>
      <c r="P324" s="230"/>
      <c r="Q324" s="230"/>
      <c r="R324" s="230"/>
      <c r="S324" s="230"/>
      <c r="T324" s="231"/>
      <c r="AT324" s="232" t="s">
        <v>176</v>
      </c>
      <c r="AU324" s="232" t="s">
        <v>81</v>
      </c>
      <c r="AV324" s="15" t="s">
        <v>165</v>
      </c>
      <c r="AW324" s="15" t="s">
        <v>34</v>
      </c>
      <c r="AX324" s="15" t="s">
        <v>79</v>
      </c>
      <c r="AY324" s="232" t="s">
        <v>158</v>
      </c>
    </row>
    <row r="325" spans="1:65" s="2" customFormat="1" ht="24.25" customHeight="1">
      <c r="A325" s="37"/>
      <c r="B325" s="38"/>
      <c r="C325" s="181" t="s">
        <v>476</v>
      </c>
      <c r="D325" s="181" t="s">
        <v>160</v>
      </c>
      <c r="E325" s="182" t="s">
        <v>477</v>
      </c>
      <c r="F325" s="183" t="s">
        <v>478</v>
      </c>
      <c r="G325" s="184" t="s">
        <v>183</v>
      </c>
      <c r="H325" s="185">
        <v>127.036</v>
      </c>
      <c r="I325" s="186"/>
      <c r="J325" s="187">
        <f>ROUND(I325*H325,2)</f>
        <v>0</v>
      </c>
      <c r="K325" s="183" t="s">
        <v>164</v>
      </c>
      <c r="L325" s="42"/>
      <c r="M325" s="188" t="s">
        <v>19</v>
      </c>
      <c r="N325" s="189" t="s">
        <v>43</v>
      </c>
      <c r="O325" s="67"/>
      <c r="P325" s="190">
        <f>O325*H325</f>
        <v>0</v>
      </c>
      <c r="Q325" s="190">
        <v>2.4500000000000002</v>
      </c>
      <c r="R325" s="190">
        <f>Q325*H325</f>
        <v>311.23820000000001</v>
      </c>
      <c r="S325" s="190">
        <v>0</v>
      </c>
      <c r="T325" s="191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192" t="s">
        <v>165</v>
      </c>
      <c r="AT325" s="192" t="s">
        <v>160</v>
      </c>
      <c r="AU325" s="192" t="s">
        <v>81</v>
      </c>
      <c r="AY325" s="20" t="s">
        <v>158</v>
      </c>
      <c r="BE325" s="193">
        <f>IF(N325="základní",J325,0)</f>
        <v>0</v>
      </c>
      <c r="BF325" s="193">
        <f>IF(N325="snížená",J325,0)</f>
        <v>0</v>
      </c>
      <c r="BG325" s="193">
        <f>IF(N325="zákl. přenesená",J325,0)</f>
        <v>0</v>
      </c>
      <c r="BH325" s="193">
        <f>IF(N325="sníž. přenesená",J325,0)</f>
        <v>0</v>
      </c>
      <c r="BI325" s="193">
        <f>IF(N325="nulová",J325,0)</f>
        <v>0</v>
      </c>
      <c r="BJ325" s="20" t="s">
        <v>79</v>
      </c>
      <c r="BK325" s="193">
        <f>ROUND(I325*H325,2)</f>
        <v>0</v>
      </c>
      <c r="BL325" s="20" t="s">
        <v>165</v>
      </c>
      <c r="BM325" s="192" t="s">
        <v>479</v>
      </c>
    </row>
    <row r="326" spans="1:65" s="2" customFormat="1" ht="18">
      <c r="A326" s="37"/>
      <c r="B326" s="38"/>
      <c r="C326" s="39"/>
      <c r="D326" s="194" t="s">
        <v>167</v>
      </c>
      <c r="E326" s="39"/>
      <c r="F326" s="195" t="s">
        <v>480</v>
      </c>
      <c r="G326" s="39"/>
      <c r="H326" s="39"/>
      <c r="I326" s="196"/>
      <c r="J326" s="39"/>
      <c r="K326" s="39"/>
      <c r="L326" s="42"/>
      <c r="M326" s="197"/>
      <c r="N326" s="198"/>
      <c r="O326" s="67"/>
      <c r="P326" s="67"/>
      <c r="Q326" s="67"/>
      <c r="R326" s="67"/>
      <c r="S326" s="67"/>
      <c r="T326" s="68"/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T326" s="20" t="s">
        <v>167</v>
      </c>
      <c r="AU326" s="20" t="s">
        <v>81</v>
      </c>
    </row>
    <row r="327" spans="1:65" s="2" customFormat="1">
      <c r="A327" s="37"/>
      <c r="B327" s="38"/>
      <c r="C327" s="39"/>
      <c r="D327" s="199" t="s">
        <v>169</v>
      </c>
      <c r="E327" s="39"/>
      <c r="F327" s="200" t="s">
        <v>481</v>
      </c>
      <c r="G327" s="39"/>
      <c r="H327" s="39"/>
      <c r="I327" s="196"/>
      <c r="J327" s="39"/>
      <c r="K327" s="39"/>
      <c r="L327" s="42"/>
      <c r="M327" s="197"/>
      <c r="N327" s="198"/>
      <c r="O327" s="67"/>
      <c r="P327" s="67"/>
      <c r="Q327" s="67"/>
      <c r="R327" s="67"/>
      <c r="S327" s="67"/>
      <c r="T327" s="68"/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T327" s="20" t="s">
        <v>169</v>
      </c>
      <c r="AU327" s="20" t="s">
        <v>81</v>
      </c>
    </row>
    <row r="328" spans="1:65" s="14" customFormat="1">
      <c r="B328" s="211"/>
      <c r="C328" s="212"/>
      <c r="D328" s="194" t="s">
        <v>176</v>
      </c>
      <c r="E328" s="213" t="s">
        <v>19</v>
      </c>
      <c r="F328" s="214" t="s">
        <v>482</v>
      </c>
      <c r="G328" s="212"/>
      <c r="H328" s="215">
        <v>83.76</v>
      </c>
      <c r="I328" s="216"/>
      <c r="J328" s="212"/>
      <c r="K328" s="212"/>
      <c r="L328" s="217"/>
      <c r="M328" s="218"/>
      <c r="N328" s="219"/>
      <c r="O328" s="219"/>
      <c r="P328" s="219"/>
      <c r="Q328" s="219"/>
      <c r="R328" s="219"/>
      <c r="S328" s="219"/>
      <c r="T328" s="220"/>
      <c r="AT328" s="221" t="s">
        <v>176</v>
      </c>
      <c r="AU328" s="221" t="s">
        <v>81</v>
      </c>
      <c r="AV328" s="14" t="s">
        <v>81</v>
      </c>
      <c r="AW328" s="14" t="s">
        <v>34</v>
      </c>
      <c r="AX328" s="14" t="s">
        <v>72</v>
      </c>
      <c r="AY328" s="221" t="s">
        <v>158</v>
      </c>
    </row>
    <row r="329" spans="1:65" s="14" customFormat="1">
      <c r="B329" s="211"/>
      <c r="C329" s="212"/>
      <c r="D329" s="194" t="s">
        <v>176</v>
      </c>
      <c r="E329" s="213" t="s">
        <v>19</v>
      </c>
      <c r="F329" s="214" t="s">
        <v>483</v>
      </c>
      <c r="G329" s="212"/>
      <c r="H329" s="215">
        <v>43.276000000000003</v>
      </c>
      <c r="I329" s="216"/>
      <c r="J329" s="212"/>
      <c r="K329" s="212"/>
      <c r="L329" s="217"/>
      <c r="M329" s="218"/>
      <c r="N329" s="219"/>
      <c r="O329" s="219"/>
      <c r="P329" s="219"/>
      <c r="Q329" s="219"/>
      <c r="R329" s="219"/>
      <c r="S329" s="219"/>
      <c r="T329" s="220"/>
      <c r="AT329" s="221" t="s">
        <v>176</v>
      </c>
      <c r="AU329" s="221" t="s">
        <v>81</v>
      </c>
      <c r="AV329" s="14" t="s">
        <v>81</v>
      </c>
      <c r="AW329" s="14" t="s">
        <v>34</v>
      </c>
      <c r="AX329" s="14" t="s">
        <v>72</v>
      </c>
      <c r="AY329" s="221" t="s">
        <v>158</v>
      </c>
    </row>
    <row r="330" spans="1:65" s="15" customFormat="1">
      <c r="B330" s="222"/>
      <c r="C330" s="223"/>
      <c r="D330" s="194" t="s">
        <v>176</v>
      </c>
      <c r="E330" s="224" t="s">
        <v>19</v>
      </c>
      <c r="F330" s="225" t="s">
        <v>179</v>
      </c>
      <c r="G330" s="223"/>
      <c r="H330" s="226">
        <v>127.036</v>
      </c>
      <c r="I330" s="227"/>
      <c r="J330" s="223"/>
      <c r="K330" s="223"/>
      <c r="L330" s="228"/>
      <c r="M330" s="229"/>
      <c r="N330" s="230"/>
      <c r="O330" s="230"/>
      <c r="P330" s="230"/>
      <c r="Q330" s="230"/>
      <c r="R330" s="230"/>
      <c r="S330" s="230"/>
      <c r="T330" s="231"/>
      <c r="AT330" s="232" t="s">
        <v>176</v>
      </c>
      <c r="AU330" s="232" t="s">
        <v>81</v>
      </c>
      <c r="AV330" s="15" t="s">
        <v>165</v>
      </c>
      <c r="AW330" s="15" t="s">
        <v>34</v>
      </c>
      <c r="AX330" s="15" t="s">
        <v>79</v>
      </c>
      <c r="AY330" s="232" t="s">
        <v>158</v>
      </c>
    </row>
    <row r="331" spans="1:65" s="2" customFormat="1" ht="33" customHeight="1">
      <c r="A331" s="37"/>
      <c r="B331" s="38"/>
      <c r="C331" s="181" t="s">
        <v>484</v>
      </c>
      <c r="D331" s="181" t="s">
        <v>160</v>
      </c>
      <c r="E331" s="182" t="s">
        <v>485</v>
      </c>
      <c r="F331" s="183" t="s">
        <v>486</v>
      </c>
      <c r="G331" s="184" t="s">
        <v>163</v>
      </c>
      <c r="H331" s="185">
        <v>54.948</v>
      </c>
      <c r="I331" s="186"/>
      <c r="J331" s="187">
        <f>ROUND(I331*H331,2)</f>
        <v>0</v>
      </c>
      <c r="K331" s="183" t="s">
        <v>164</v>
      </c>
      <c r="L331" s="42"/>
      <c r="M331" s="188" t="s">
        <v>19</v>
      </c>
      <c r="N331" s="189" t="s">
        <v>43</v>
      </c>
      <c r="O331" s="67"/>
      <c r="P331" s="190">
        <f>O331*H331</f>
        <v>0</v>
      </c>
      <c r="Q331" s="190">
        <v>1.0311999999999999</v>
      </c>
      <c r="R331" s="190">
        <f>Q331*H331</f>
        <v>56.662377599999992</v>
      </c>
      <c r="S331" s="190">
        <v>0</v>
      </c>
      <c r="T331" s="191">
        <f>S331*H331</f>
        <v>0</v>
      </c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R331" s="192" t="s">
        <v>165</v>
      </c>
      <c r="AT331" s="192" t="s">
        <v>160</v>
      </c>
      <c r="AU331" s="192" t="s">
        <v>81</v>
      </c>
      <c r="AY331" s="20" t="s">
        <v>158</v>
      </c>
      <c r="BE331" s="193">
        <f>IF(N331="základní",J331,0)</f>
        <v>0</v>
      </c>
      <c r="BF331" s="193">
        <f>IF(N331="snížená",J331,0)</f>
        <v>0</v>
      </c>
      <c r="BG331" s="193">
        <f>IF(N331="zákl. přenesená",J331,0)</f>
        <v>0</v>
      </c>
      <c r="BH331" s="193">
        <f>IF(N331="sníž. přenesená",J331,0)</f>
        <v>0</v>
      </c>
      <c r="BI331" s="193">
        <f>IF(N331="nulová",J331,0)</f>
        <v>0</v>
      </c>
      <c r="BJ331" s="20" t="s">
        <v>79</v>
      </c>
      <c r="BK331" s="193">
        <f>ROUND(I331*H331,2)</f>
        <v>0</v>
      </c>
      <c r="BL331" s="20" t="s">
        <v>165</v>
      </c>
      <c r="BM331" s="192" t="s">
        <v>487</v>
      </c>
    </row>
    <row r="332" spans="1:65" s="2" customFormat="1" ht="27">
      <c r="A332" s="37"/>
      <c r="B332" s="38"/>
      <c r="C332" s="39"/>
      <c r="D332" s="194" t="s">
        <v>167</v>
      </c>
      <c r="E332" s="39"/>
      <c r="F332" s="195" t="s">
        <v>488</v>
      </c>
      <c r="G332" s="39"/>
      <c r="H332" s="39"/>
      <c r="I332" s="196"/>
      <c r="J332" s="39"/>
      <c r="K332" s="39"/>
      <c r="L332" s="42"/>
      <c r="M332" s="197"/>
      <c r="N332" s="198"/>
      <c r="O332" s="67"/>
      <c r="P332" s="67"/>
      <c r="Q332" s="67"/>
      <c r="R332" s="67"/>
      <c r="S332" s="67"/>
      <c r="T332" s="68"/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T332" s="20" t="s">
        <v>167</v>
      </c>
      <c r="AU332" s="20" t="s">
        <v>81</v>
      </c>
    </row>
    <row r="333" spans="1:65" s="2" customFormat="1">
      <c r="A333" s="37"/>
      <c r="B333" s="38"/>
      <c r="C333" s="39"/>
      <c r="D333" s="199" t="s">
        <v>169</v>
      </c>
      <c r="E333" s="39"/>
      <c r="F333" s="200" t="s">
        <v>489</v>
      </c>
      <c r="G333" s="39"/>
      <c r="H333" s="39"/>
      <c r="I333" s="196"/>
      <c r="J333" s="39"/>
      <c r="K333" s="39"/>
      <c r="L333" s="42"/>
      <c r="M333" s="197"/>
      <c r="N333" s="198"/>
      <c r="O333" s="67"/>
      <c r="P333" s="67"/>
      <c r="Q333" s="67"/>
      <c r="R333" s="67"/>
      <c r="S333" s="67"/>
      <c r="T333" s="68"/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T333" s="20" t="s">
        <v>169</v>
      </c>
      <c r="AU333" s="20" t="s">
        <v>81</v>
      </c>
    </row>
    <row r="334" spans="1:65" s="14" customFormat="1">
      <c r="B334" s="211"/>
      <c r="C334" s="212"/>
      <c r="D334" s="194" t="s">
        <v>176</v>
      </c>
      <c r="E334" s="213" t="s">
        <v>19</v>
      </c>
      <c r="F334" s="214" t="s">
        <v>490</v>
      </c>
      <c r="G334" s="212"/>
      <c r="H334" s="215">
        <v>12.15</v>
      </c>
      <c r="I334" s="216"/>
      <c r="J334" s="212"/>
      <c r="K334" s="212"/>
      <c r="L334" s="217"/>
      <c r="M334" s="218"/>
      <c r="N334" s="219"/>
      <c r="O334" s="219"/>
      <c r="P334" s="219"/>
      <c r="Q334" s="219"/>
      <c r="R334" s="219"/>
      <c r="S334" s="219"/>
      <c r="T334" s="220"/>
      <c r="AT334" s="221" t="s">
        <v>176</v>
      </c>
      <c r="AU334" s="221" t="s">
        <v>81</v>
      </c>
      <c r="AV334" s="14" t="s">
        <v>81</v>
      </c>
      <c r="AW334" s="14" t="s">
        <v>34</v>
      </c>
      <c r="AX334" s="14" t="s">
        <v>72</v>
      </c>
      <c r="AY334" s="221" t="s">
        <v>158</v>
      </c>
    </row>
    <row r="335" spans="1:65" s="14" customFormat="1" ht="30">
      <c r="B335" s="211"/>
      <c r="C335" s="212"/>
      <c r="D335" s="194" t="s">
        <v>176</v>
      </c>
      <c r="E335" s="213" t="s">
        <v>19</v>
      </c>
      <c r="F335" s="214" t="s">
        <v>491</v>
      </c>
      <c r="G335" s="212"/>
      <c r="H335" s="215">
        <v>42.798000000000002</v>
      </c>
      <c r="I335" s="216"/>
      <c r="J335" s="212"/>
      <c r="K335" s="212"/>
      <c r="L335" s="217"/>
      <c r="M335" s="218"/>
      <c r="N335" s="219"/>
      <c r="O335" s="219"/>
      <c r="P335" s="219"/>
      <c r="Q335" s="219"/>
      <c r="R335" s="219"/>
      <c r="S335" s="219"/>
      <c r="T335" s="220"/>
      <c r="AT335" s="221" t="s">
        <v>176</v>
      </c>
      <c r="AU335" s="221" t="s">
        <v>81</v>
      </c>
      <c r="AV335" s="14" t="s">
        <v>81</v>
      </c>
      <c r="AW335" s="14" t="s">
        <v>34</v>
      </c>
      <c r="AX335" s="14" t="s">
        <v>72</v>
      </c>
      <c r="AY335" s="221" t="s">
        <v>158</v>
      </c>
    </row>
    <row r="336" spans="1:65" s="15" customFormat="1">
      <c r="B336" s="222"/>
      <c r="C336" s="223"/>
      <c r="D336" s="194" t="s">
        <v>176</v>
      </c>
      <c r="E336" s="224" t="s">
        <v>19</v>
      </c>
      <c r="F336" s="225" t="s">
        <v>179</v>
      </c>
      <c r="G336" s="223"/>
      <c r="H336" s="226">
        <v>54.948</v>
      </c>
      <c r="I336" s="227"/>
      <c r="J336" s="223"/>
      <c r="K336" s="223"/>
      <c r="L336" s="228"/>
      <c r="M336" s="229"/>
      <c r="N336" s="230"/>
      <c r="O336" s="230"/>
      <c r="P336" s="230"/>
      <c r="Q336" s="230"/>
      <c r="R336" s="230"/>
      <c r="S336" s="230"/>
      <c r="T336" s="231"/>
      <c r="AT336" s="232" t="s">
        <v>176</v>
      </c>
      <c r="AU336" s="232" t="s">
        <v>81</v>
      </c>
      <c r="AV336" s="15" t="s">
        <v>165</v>
      </c>
      <c r="AW336" s="15" t="s">
        <v>34</v>
      </c>
      <c r="AX336" s="15" t="s">
        <v>79</v>
      </c>
      <c r="AY336" s="232" t="s">
        <v>158</v>
      </c>
    </row>
    <row r="337" spans="1:65" s="12" customFormat="1" ht="22.9" customHeight="1">
      <c r="B337" s="165"/>
      <c r="C337" s="166"/>
      <c r="D337" s="167" t="s">
        <v>71</v>
      </c>
      <c r="E337" s="179" t="s">
        <v>204</v>
      </c>
      <c r="F337" s="179" t="s">
        <v>492</v>
      </c>
      <c r="G337" s="166"/>
      <c r="H337" s="166"/>
      <c r="I337" s="169"/>
      <c r="J337" s="180">
        <f>BK337</f>
        <v>0</v>
      </c>
      <c r="K337" s="166"/>
      <c r="L337" s="171"/>
      <c r="M337" s="172"/>
      <c r="N337" s="173"/>
      <c r="O337" s="173"/>
      <c r="P337" s="174">
        <f>SUM(P338:P348)</f>
        <v>0</v>
      </c>
      <c r="Q337" s="173"/>
      <c r="R337" s="174">
        <f>SUM(R338:R348)</f>
        <v>3.5584199999999996E-2</v>
      </c>
      <c r="S337" s="173"/>
      <c r="T337" s="175">
        <f>SUM(T338:T348)</f>
        <v>0</v>
      </c>
      <c r="AR337" s="176" t="s">
        <v>79</v>
      </c>
      <c r="AT337" s="177" t="s">
        <v>71</v>
      </c>
      <c r="AU337" s="177" t="s">
        <v>79</v>
      </c>
      <c r="AY337" s="176" t="s">
        <v>158</v>
      </c>
      <c r="BK337" s="178">
        <f>SUM(BK338:BK348)</f>
        <v>0</v>
      </c>
    </row>
    <row r="338" spans="1:65" s="2" customFormat="1" ht="24.25" customHeight="1">
      <c r="A338" s="37"/>
      <c r="B338" s="38"/>
      <c r="C338" s="181" t="s">
        <v>493</v>
      </c>
      <c r="D338" s="181" t="s">
        <v>160</v>
      </c>
      <c r="E338" s="182" t="s">
        <v>494</v>
      </c>
      <c r="F338" s="183" t="s">
        <v>495</v>
      </c>
      <c r="G338" s="184" t="s">
        <v>282</v>
      </c>
      <c r="H338" s="185">
        <v>224.63</v>
      </c>
      <c r="I338" s="186"/>
      <c r="J338" s="187">
        <f>ROUND(I338*H338,2)</f>
        <v>0</v>
      </c>
      <c r="K338" s="183" t="s">
        <v>164</v>
      </c>
      <c r="L338" s="42"/>
      <c r="M338" s="188" t="s">
        <v>19</v>
      </c>
      <c r="N338" s="189" t="s">
        <v>43</v>
      </c>
      <c r="O338" s="67"/>
      <c r="P338" s="190">
        <f>O338*H338</f>
        <v>0</v>
      </c>
      <c r="Q338" s="190">
        <v>1.3999999999999999E-4</v>
      </c>
      <c r="R338" s="190">
        <f>Q338*H338</f>
        <v>3.1448199999999996E-2</v>
      </c>
      <c r="S338" s="190">
        <v>0</v>
      </c>
      <c r="T338" s="191">
        <f>S338*H338</f>
        <v>0</v>
      </c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R338" s="192" t="s">
        <v>165</v>
      </c>
      <c r="AT338" s="192" t="s">
        <v>160</v>
      </c>
      <c r="AU338" s="192" t="s">
        <v>81</v>
      </c>
      <c r="AY338" s="20" t="s">
        <v>158</v>
      </c>
      <c r="BE338" s="193">
        <f>IF(N338="základní",J338,0)</f>
        <v>0</v>
      </c>
      <c r="BF338" s="193">
        <f>IF(N338="snížená",J338,0)</f>
        <v>0</v>
      </c>
      <c r="BG338" s="193">
        <f>IF(N338="zákl. přenesená",J338,0)</f>
        <v>0</v>
      </c>
      <c r="BH338" s="193">
        <f>IF(N338="sníž. přenesená",J338,0)</f>
        <v>0</v>
      </c>
      <c r="BI338" s="193">
        <f>IF(N338="nulová",J338,0)</f>
        <v>0</v>
      </c>
      <c r="BJ338" s="20" t="s">
        <v>79</v>
      </c>
      <c r="BK338" s="193">
        <f>ROUND(I338*H338,2)</f>
        <v>0</v>
      </c>
      <c r="BL338" s="20" t="s">
        <v>165</v>
      </c>
      <c r="BM338" s="192" t="s">
        <v>496</v>
      </c>
    </row>
    <row r="339" spans="1:65" s="2" customFormat="1" ht="18">
      <c r="A339" s="37"/>
      <c r="B339" s="38"/>
      <c r="C339" s="39"/>
      <c r="D339" s="194" t="s">
        <v>167</v>
      </c>
      <c r="E339" s="39"/>
      <c r="F339" s="195" t="s">
        <v>497</v>
      </c>
      <c r="G339" s="39"/>
      <c r="H339" s="39"/>
      <c r="I339" s="196"/>
      <c r="J339" s="39"/>
      <c r="K339" s="39"/>
      <c r="L339" s="42"/>
      <c r="M339" s="197"/>
      <c r="N339" s="198"/>
      <c r="O339" s="67"/>
      <c r="P339" s="67"/>
      <c r="Q339" s="67"/>
      <c r="R339" s="67"/>
      <c r="S339" s="67"/>
      <c r="T339" s="68"/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T339" s="20" t="s">
        <v>167</v>
      </c>
      <c r="AU339" s="20" t="s">
        <v>81</v>
      </c>
    </row>
    <row r="340" spans="1:65" s="2" customFormat="1">
      <c r="A340" s="37"/>
      <c r="B340" s="38"/>
      <c r="C340" s="39"/>
      <c r="D340" s="199" t="s">
        <v>169</v>
      </c>
      <c r="E340" s="39"/>
      <c r="F340" s="200" t="s">
        <v>498</v>
      </c>
      <c r="G340" s="39"/>
      <c r="H340" s="39"/>
      <c r="I340" s="196"/>
      <c r="J340" s="39"/>
      <c r="K340" s="39"/>
      <c r="L340" s="42"/>
      <c r="M340" s="197"/>
      <c r="N340" s="198"/>
      <c r="O340" s="67"/>
      <c r="P340" s="67"/>
      <c r="Q340" s="67"/>
      <c r="R340" s="67"/>
      <c r="S340" s="67"/>
      <c r="T340" s="68"/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T340" s="20" t="s">
        <v>169</v>
      </c>
      <c r="AU340" s="20" t="s">
        <v>81</v>
      </c>
    </row>
    <row r="341" spans="1:65" s="14" customFormat="1">
      <c r="B341" s="211"/>
      <c r="C341" s="212"/>
      <c r="D341" s="194" t="s">
        <v>176</v>
      </c>
      <c r="E341" s="213" t="s">
        <v>19</v>
      </c>
      <c r="F341" s="214" t="s">
        <v>499</v>
      </c>
      <c r="G341" s="212"/>
      <c r="H341" s="215">
        <v>224.63</v>
      </c>
      <c r="I341" s="216"/>
      <c r="J341" s="212"/>
      <c r="K341" s="212"/>
      <c r="L341" s="217"/>
      <c r="M341" s="218"/>
      <c r="N341" s="219"/>
      <c r="O341" s="219"/>
      <c r="P341" s="219"/>
      <c r="Q341" s="219"/>
      <c r="R341" s="219"/>
      <c r="S341" s="219"/>
      <c r="T341" s="220"/>
      <c r="AT341" s="221" t="s">
        <v>176</v>
      </c>
      <c r="AU341" s="221" t="s">
        <v>81</v>
      </c>
      <c r="AV341" s="14" t="s">
        <v>81</v>
      </c>
      <c r="AW341" s="14" t="s">
        <v>34</v>
      </c>
      <c r="AX341" s="14" t="s">
        <v>72</v>
      </c>
      <c r="AY341" s="221" t="s">
        <v>158</v>
      </c>
    </row>
    <row r="342" spans="1:65" s="15" customFormat="1">
      <c r="B342" s="222"/>
      <c r="C342" s="223"/>
      <c r="D342" s="194" t="s">
        <v>176</v>
      </c>
      <c r="E342" s="224" t="s">
        <v>19</v>
      </c>
      <c r="F342" s="225" t="s">
        <v>179</v>
      </c>
      <c r="G342" s="223"/>
      <c r="H342" s="226">
        <v>224.63</v>
      </c>
      <c r="I342" s="227"/>
      <c r="J342" s="223"/>
      <c r="K342" s="223"/>
      <c r="L342" s="228"/>
      <c r="M342" s="229"/>
      <c r="N342" s="230"/>
      <c r="O342" s="230"/>
      <c r="P342" s="230"/>
      <c r="Q342" s="230"/>
      <c r="R342" s="230"/>
      <c r="S342" s="230"/>
      <c r="T342" s="231"/>
      <c r="AT342" s="232" t="s">
        <v>176</v>
      </c>
      <c r="AU342" s="232" t="s">
        <v>81</v>
      </c>
      <c r="AV342" s="15" t="s">
        <v>165</v>
      </c>
      <c r="AW342" s="15" t="s">
        <v>34</v>
      </c>
      <c r="AX342" s="15" t="s">
        <v>79</v>
      </c>
      <c r="AY342" s="232" t="s">
        <v>158</v>
      </c>
    </row>
    <row r="343" spans="1:65" s="2" customFormat="1" ht="33" customHeight="1">
      <c r="A343" s="37"/>
      <c r="B343" s="38"/>
      <c r="C343" s="181" t="s">
        <v>500</v>
      </c>
      <c r="D343" s="181" t="s">
        <v>160</v>
      </c>
      <c r="E343" s="182" t="s">
        <v>501</v>
      </c>
      <c r="F343" s="183" t="s">
        <v>502</v>
      </c>
      <c r="G343" s="184" t="s">
        <v>191</v>
      </c>
      <c r="H343" s="185">
        <v>8.8000000000000007</v>
      </c>
      <c r="I343" s="186"/>
      <c r="J343" s="187">
        <f>ROUND(I343*H343,2)</f>
        <v>0</v>
      </c>
      <c r="K343" s="183" t="s">
        <v>164</v>
      </c>
      <c r="L343" s="42"/>
      <c r="M343" s="188" t="s">
        <v>19</v>
      </c>
      <c r="N343" s="189" t="s">
        <v>43</v>
      </c>
      <c r="O343" s="67"/>
      <c r="P343" s="190">
        <f>O343*H343</f>
        <v>0</v>
      </c>
      <c r="Q343" s="190">
        <v>4.6999999999999999E-4</v>
      </c>
      <c r="R343" s="190">
        <f>Q343*H343</f>
        <v>4.1359999999999999E-3</v>
      </c>
      <c r="S343" s="190">
        <v>0</v>
      </c>
      <c r="T343" s="191">
        <f>S343*H343</f>
        <v>0</v>
      </c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R343" s="192" t="s">
        <v>165</v>
      </c>
      <c r="AT343" s="192" t="s">
        <v>160</v>
      </c>
      <c r="AU343" s="192" t="s">
        <v>81</v>
      </c>
      <c r="AY343" s="20" t="s">
        <v>158</v>
      </c>
      <c r="BE343" s="193">
        <f>IF(N343="základní",J343,0)</f>
        <v>0</v>
      </c>
      <c r="BF343" s="193">
        <f>IF(N343="snížená",J343,0)</f>
        <v>0</v>
      </c>
      <c r="BG343" s="193">
        <f>IF(N343="zákl. přenesená",J343,0)</f>
        <v>0</v>
      </c>
      <c r="BH343" s="193">
        <f>IF(N343="sníž. přenesená",J343,0)</f>
        <v>0</v>
      </c>
      <c r="BI343" s="193">
        <f>IF(N343="nulová",J343,0)</f>
        <v>0</v>
      </c>
      <c r="BJ343" s="20" t="s">
        <v>79</v>
      </c>
      <c r="BK343" s="193">
        <f>ROUND(I343*H343,2)</f>
        <v>0</v>
      </c>
      <c r="BL343" s="20" t="s">
        <v>165</v>
      </c>
      <c r="BM343" s="192" t="s">
        <v>503</v>
      </c>
    </row>
    <row r="344" spans="1:65" s="2" customFormat="1" ht="36">
      <c r="A344" s="37"/>
      <c r="B344" s="38"/>
      <c r="C344" s="39"/>
      <c r="D344" s="194" t="s">
        <v>167</v>
      </c>
      <c r="E344" s="39"/>
      <c r="F344" s="195" t="s">
        <v>504</v>
      </c>
      <c r="G344" s="39"/>
      <c r="H344" s="39"/>
      <c r="I344" s="196"/>
      <c r="J344" s="39"/>
      <c r="K344" s="39"/>
      <c r="L344" s="42"/>
      <c r="M344" s="197"/>
      <c r="N344" s="198"/>
      <c r="O344" s="67"/>
      <c r="P344" s="67"/>
      <c r="Q344" s="67"/>
      <c r="R344" s="67"/>
      <c r="S344" s="67"/>
      <c r="T344" s="68"/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T344" s="20" t="s">
        <v>167</v>
      </c>
      <c r="AU344" s="20" t="s">
        <v>81</v>
      </c>
    </row>
    <row r="345" spans="1:65" s="2" customFormat="1">
      <c r="A345" s="37"/>
      <c r="B345" s="38"/>
      <c r="C345" s="39"/>
      <c r="D345" s="199" t="s">
        <v>169</v>
      </c>
      <c r="E345" s="39"/>
      <c r="F345" s="200" t="s">
        <v>505</v>
      </c>
      <c r="G345" s="39"/>
      <c r="H345" s="39"/>
      <c r="I345" s="196"/>
      <c r="J345" s="39"/>
      <c r="K345" s="39"/>
      <c r="L345" s="42"/>
      <c r="M345" s="197"/>
      <c r="N345" s="198"/>
      <c r="O345" s="67"/>
      <c r="P345" s="67"/>
      <c r="Q345" s="67"/>
      <c r="R345" s="67"/>
      <c r="S345" s="67"/>
      <c r="T345" s="68"/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T345" s="20" t="s">
        <v>169</v>
      </c>
      <c r="AU345" s="20" t="s">
        <v>81</v>
      </c>
    </row>
    <row r="346" spans="1:65" s="13" customFormat="1">
      <c r="B346" s="201"/>
      <c r="C346" s="202"/>
      <c r="D346" s="194" t="s">
        <v>176</v>
      </c>
      <c r="E346" s="203" t="s">
        <v>19</v>
      </c>
      <c r="F346" s="204" t="s">
        <v>506</v>
      </c>
      <c r="G346" s="202"/>
      <c r="H346" s="203" t="s">
        <v>19</v>
      </c>
      <c r="I346" s="205"/>
      <c r="J346" s="202"/>
      <c r="K346" s="202"/>
      <c r="L346" s="206"/>
      <c r="M346" s="207"/>
      <c r="N346" s="208"/>
      <c r="O346" s="208"/>
      <c r="P346" s="208"/>
      <c r="Q346" s="208"/>
      <c r="R346" s="208"/>
      <c r="S346" s="208"/>
      <c r="T346" s="209"/>
      <c r="AT346" s="210" t="s">
        <v>176</v>
      </c>
      <c r="AU346" s="210" t="s">
        <v>81</v>
      </c>
      <c r="AV346" s="13" t="s">
        <v>79</v>
      </c>
      <c r="AW346" s="13" t="s">
        <v>34</v>
      </c>
      <c r="AX346" s="13" t="s">
        <v>72</v>
      </c>
      <c r="AY346" s="210" t="s">
        <v>158</v>
      </c>
    </row>
    <row r="347" spans="1:65" s="14" customFormat="1">
      <c r="B347" s="211"/>
      <c r="C347" s="212"/>
      <c r="D347" s="194" t="s">
        <v>176</v>
      </c>
      <c r="E347" s="213" t="s">
        <v>19</v>
      </c>
      <c r="F347" s="214" t="s">
        <v>507</v>
      </c>
      <c r="G347" s="212"/>
      <c r="H347" s="215">
        <v>8.8000000000000007</v>
      </c>
      <c r="I347" s="216"/>
      <c r="J347" s="212"/>
      <c r="K347" s="212"/>
      <c r="L347" s="217"/>
      <c r="M347" s="218"/>
      <c r="N347" s="219"/>
      <c r="O347" s="219"/>
      <c r="P347" s="219"/>
      <c r="Q347" s="219"/>
      <c r="R347" s="219"/>
      <c r="S347" s="219"/>
      <c r="T347" s="220"/>
      <c r="AT347" s="221" t="s">
        <v>176</v>
      </c>
      <c r="AU347" s="221" t="s">
        <v>81</v>
      </c>
      <c r="AV347" s="14" t="s">
        <v>81</v>
      </c>
      <c r="AW347" s="14" t="s">
        <v>34</v>
      </c>
      <c r="AX347" s="14" t="s">
        <v>72</v>
      </c>
      <c r="AY347" s="221" t="s">
        <v>158</v>
      </c>
    </row>
    <row r="348" spans="1:65" s="15" customFormat="1">
      <c r="B348" s="222"/>
      <c r="C348" s="223"/>
      <c r="D348" s="194" t="s">
        <v>176</v>
      </c>
      <c r="E348" s="224" t="s">
        <v>19</v>
      </c>
      <c r="F348" s="225" t="s">
        <v>179</v>
      </c>
      <c r="G348" s="223"/>
      <c r="H348" s="226">
        <v>8.8000000000000007</v>
      </c>
      <c r="I348" s="227"/>
      <c r="J348" s="223"/>
      <c r="K348" s="223"/>
      <c r="L348" s="228"/>
      <c r="M348" s="229"/>
      <c r="N348" s="230"/>
      <c r="O348" s="230"/>
      <c r="P348" s="230"/>
      <c r="Q348" s="230"/>
      <c r="R348" s="230"/>
      <c r="S348" s="230"/>
      <c r="T348" s="231"/>
      <c r="AT348" s="232" t="s">
        <v>176</v>
      </c>
      <c r="AU348" s="232" t="s">
        <v>81</v>
      </c>
      <c r="AV348" s="15" t="s">
        <v>165</v>
      </c>
      <c r="AW348" s="15" t="s">
        <v>34</v>
      </c>
      <c r="AX348" s="15" t="s">
        <v>79</v>
      </c>
      <c r="AY348" s="232" t="s">
        <v>158</v>
      </c>
    </row>
    <row r="349" spans="1:65" s="12" customFormat="1" ht="22.9" customHeight="1">
      <c r="B349" s="165"/>
      <c r="C349" s="166"/>
      <c r="D349" s="167" t="s">
        <v>71</v>
      </c>
      <c r="E349" s="179" t="s">
        <v>227</v>
      </c>
      <c r="F349" s="179" t="s">
        <v>508</v>
      </c>
      <c r="G349" s="166"/>
      <c r="H349" s="166"/>
      <c r="I349" s="169"/>
      <c r="J349" s="180">
        <f>BK349</f>
        <v>0</v>
      </c>
      <c r="K349" s="166"/>
      <c r="L349" s="171"/>
      <c r="M349" s="172"/>
      <c r="N349" s="173"/>
      <c r="O349" s="173"/>
      <c r="P349" s="174">
        <f>SUM(P350:P438)</f>
        <v>0</v>
      </c>
      <c r="Q349" s="173"/>
      <c r="R349" s="174">
        <f>SUM(R350:R438)</f>
        <v>7.5830165899999988</v>
      </c>
      <c r="S349" s="173"/>
      <c r="T349" s="175">
        <f>SUM(T350:T438)</f>
        <v>158.25250999999997</v>
      </c>
      <c r="AR349" s="176" t="s">
        <v>79</v>
      </c>
      <c r="AT349" s="177" t="s">
        <v>71</v>
      </c>
      <c r="AU349" s="177" t="s">
        <v>79</v>
      </c>
      <c r="AY349" s="176" t="s">
        <v>158</v>
      </c>
      <c r="BK349" s="178">
        <f>SUM(BK350:BK438)</f>
        <v>0</v>
      </c>
    </row>
    <row r="350" spans="1:65" s="2" customFormat="1" ht="16.5" customHeight="1">
      <c r="A350" s="37"/>
      <c r="B350" s="38"/>
      <c r="C350" s="181" t="s">
        <v>509</v>
      </c>
      <c r="D350" s="181" t="s">
        <v>160</v>
      </c>
      <c r="E350" s="182" t="s">
        <v>510</v>
      </c>
      <c r="F350" s="183" t="s">
        <v>511</v>
      </c>
      <c r="G350" s="184" t="s">
        <v>191</v>
      </c>
      <c r="H350" s="185">
        <v>8.4</v>
      </c>
      <c r="I350" s="186"/>
      <c r="J350" s="187">
        <f>ROUND(I350*H350,2)</f>
        <v>0</v>
      </c>
      <c r="K350" s="183" t="s">
        <v>164</v>
      </c>
      <c r="L350" s="42"/>
      <c r="M350" s="188" t="s">
        <v>19</v>
      </c>
      <c r="N350" s="189" t="s">
        <v>43</v>
      </c>
      <c r="O350" s="67"/>
      <c r="P350" s="190">
        <f>O350*H350</f>
        <v>0</v>
      </c>
      <c r="Q350" s="190">
        <v>1.17E-3</v>
      </c>
      <c r="R350" s="190">
        <f>Q350*H350</f>
        <v>9.8279999999999999E-3</v>
      </c>
      <c r="S350" s="190">
        <v>0</v>
      </c>
      <c r="T350" s="191">
        <f>S350*H350</f>
        <v>0</v>
      </c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R350" s="192" t="s">
        <v>165</v>
      </c>
      <c r="AT350" s="192" t="s">
        <v>160</v>
      </c>
      <c r="AU350" s="192" t="s">
        <v>81</v>
      </c>
      <c r="AY350" s="20" t="s">
        <v>158</v>
      </c>
      <c r="BE350" s="193">
        <f>IF(N350="základní",J350,0)</f>
        <v>0</v>
      </c>
      <c r="BF350" s="193">
        <f>IF(N350="snížená",J350,0)</f>
        <v>0</v>
      </c>
      <c r="BG350" s="193">
        <f>IF(N350="zákl. přenesená",J350,0)</f>
        <v>0</v>
      </c>
      <c r="BH350" s="193">
        <f>IF(N350="sníž. přenesená",J350,0)</f>
        <v>0</v>
      </c>
      <c r="BI350" s="193">
        <f>IF(N350="nulová",J350,0)</f>
        <v>0</v>
      </c>
      <c r="BJ350" s="20" t="s">
        <v>79</v>
      </c>
      <c r="BK350" s="193">
        <f>ROUND(I350*H350,2)</f>
        <v>0</v>
      </c>
      <c r="BL350" s="20" t="s">
        <v>165</v>
      </c>
      <c r="BM350" s="192" t="s">
        <v>512</v>
      </c>
    </row>
    <row r="351" spans="1:65" s="2" customFormat="1">
      <c r="A351" s="37"/>
      <c r="B351" s="38"/>
      <c r="C351" s="39"/>
      <c r="D351" s="194" t="s">
        <v>167</v>
      </c>
      <c r="E351" s="39"/>
      <c r="F351" s="195" t="s">
        <v>513</v>
      </c>
      <c r="G351" s="39"/>
      <c r="H351" s="39"/>
      <c r="I351" s="196"/>
      <c r="J351" s="39"/>
      <c r="K351" s="39"/>
      <c r="L351" s="42"/>
      <c r="M351" s="197"/>
      <c r="N351" s="198"/>
      <c r="O351" s="67"/>
      <c r="P351" s="67"/>
      <c r="Q351" s="67"/>
      <c r="R351" s="67"/>
      <c r="S351" s="67"/>
      <c r="T351" s="68"/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T351" s="20" t="s">
        <v>167</v>
      </c>
      <c r="AU351" s="20" t="s">
        <v>81</v>
      </c>
    </row>
    <row r="352" spans="1:65" s="2" customFormat="1">
      <c r="A352" s="37"/>
      <c r="B352" s="38"/>
      <c r="C352" s="39"/>
      <c r="D352" s="199" t="s">
        <v>169</v>
      </c>
      <c r="E352" s="39"/>
      <c r="F352" s="200" t="s">
        <v>514</v>
      </c>
      <c r="G352" s="39"/>
      <c r="H352" s="39"/>
      <c r="I352" s="196"/>
      <c r="J352" s="39"/>
      <c r="K352" s="39"/>
      <c r="L352" s="42"/>
      <c r="M352" s="197"/>
      <c r="N352" s="198"/>
      <c r="O352" s="67"/>
      <c r="P352" s="67"/>
      <c r="Q352" s="67"/>
      <c r="R352" s="67"/>
      <c r="S352" s="67"/>
      <c r="T352" s="68"/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T352" s="20" t="s">
        <v>169</v>
      </c>
      <c r="AU352" s="20" t="s">
        <v>81</v>
      </c>
    </row>
    <row r="353" spans="1:65" s="13" customFormat="1">
      <c r="B353" s="201"/>
      <c r="C353" s="202"/>
      <c r="D353" s="194" t="s">
        <v>176</v>
      </c>
      <c r="E353" s="203" t="s">
        <v>19</v>
      </c>
      <c r="F353" s="204" t="s">
        <v>515</v>
      </c>
      <c r="G353" s="202"/>
      <c r="H353" s="203" t="s">
        <v>19</v>
      </c>
      <c r="I353" s="205"/>
      <c r="J353" s="202"/>
      <c r="K353" s="202"/>
      <c r="L353" s="206"/>
      <c r="M353" s="207"/>
      <c r="N353" s="208"/>
      <c r="O353" s="208"/>
      <c r="P353" s="208"/>
      <c r="Q353" s="208"/>
      <c r="R353" s="208"/>
      <c r="S353" s="208"/>
      <c r="T353" s="209"/>
      <c r="AT353" s="210" t="s">
        <v>176</v>
      </c>
      <c r="AU353" s="210" t="s">
        <v>81</v>
      </c>
      <c r="AV353" s="13" t="s">
        <v>79</v>
      </c>
      <c r="AW353" s="13" t="s">
        <v>34</v>
      </c>
      <c r="AX353" s="13" t="s">
        <v>72</v>
      </c>
      <c r="AY353" s="210" t="s">
        <v>158</v>
      </c>
    </row>
    <row r="354" spans="1:65" s="14" customFormat="1">
      <c r="B354" s="211"/>
      <c r="C354" s="212"/>
      <c r="D354" s="194" t="s">
        <v>176</v>
      </c>
      <c r="E354" s="213" t="s">
        <v>19</v>
      </c>
      <c r="F354" s="214" t="s">
        <v>516</v>
      </c>
      <c r="G354" s="212"/>
      <c r="H354" s="215">
        <v>2.4</v>
      </c>
      <c r="I354" s="216"/>
      <c r="J354" s="212"/>
      <c r="K354" s="212"/>
      <c r="L354" s="217"/>
      <c r="M354" s="218"/>
      <c r="N354" s="219"/>
      <c r="O354" s="219"/>
      <c r="P354" s="219"/>
      <c r="Q354" s="219"/>
      <c r="R354" s="219"/>
      <c r="S354" s="219"/>
      <c r="T354" s="220"/>
      <c r="AT354" s="221" t="s">
        <v>176</v>
      </c>
      <c r="AU354" s="221" t="s">
        <v>81</v>
      </c>
      <c r="AV354" s="14" t="s">
        <v>81</v>
      </c>
      <c r="AW354" s="14" t="s">
        <v>34</v>
      </c>
      <c r="AX354" s="14" t="s">
        <v>72</v>
      </c>
      <c r="AY354" s="221" t="s">
        <v>158</v>
      </c>
    </row>
    <row r="355" spans="1:65" s="13" customFormat="1">
      <c r="B355" s="201"/>
      <c r="C355" s="202"/>
      <c r="D355" s="194" t="s">
        <v>176</v>
      </c>
      <c r="E355" s="203" t="s">
        <v>19</v>
      </c>
      <c r="F355" s="204" t="s">
        <v>517</v>
      </c>
      <c r="G355" s="202"/>
      <c r="H355" s="203" t="s">
        <v>19</v>
      </c>
      <c r="I355" s="205"/>
      <c r="J355" s="202"/>
      <c r="K355" s="202"/>
      <c r="L355" s="206"/>
      <c r="M355" s="207"/>
      <c r="N355" s="208"/>
      <c r="O355" s="208"/>
      <c r="P355" s="208"/>
      <c r="Q355" s="208"/>
      <c r="R355" s="208"/>
      <c r="S355" s="208"/>
      <c r="T355" s="209"/>
      <c r="AT355" s="210" t="s">
        <v>176</v>
      </c>
      <c r="AU355" s="210" t="s">
        <v>81</v>
      </c>
      <c r="AV355" s="13" t="s">
        <v>79</v>
      </c>
      <c r="AW355" s="13" t="s">
        <v>34</v>
      </c>
      <c r="AX355" s="13" t="s">
        <v>72</v>
      </c>
      <c r="AY355" s="210" t="s">
        <v>158</v>
      </c>
    </row>
    <row r="356" spans="1:65" s="14" customFormat="1">
      <c r="B356" s="211"/>
      <c r="C356" s="212"/>
      <c r="D356" s="194" t="s">
        <v>176</v>
      </c>
      <c r="E356" s="213" t="s">
        <v>19</v>
      </c>
      <c r="F356" s="214" t="s">
        <v>518</v>
      </c>
      <c r="G356" s="212"/>
      <c r="H356" s="215">
        <v>6</v>
      </c>
      <c r="I356" s="216"/>
      <c r="J356" s="212"/>
      <c r="K356" s="212"/>
      <c r="L356" s="217"/>
      <c r="M356" s="218"/>
      <c r="N356" s="219"/>
      <c r="O356" s="219"/>
      <c r="P356" s="219"/>
      <c r="Q356" s="219"/>
      <c r="R356" s="219"/>
      <c r="S356" s="219"/>
      <c r="T356" s="220"/>
      <c r="AT356" s="221" t="s">
        <v>176</v>
      </c>
      <c r="AU356" s="221" t="s">
        <v>81</v>
      </c>
      <c r="AV356" s="14" t="s">
        <v>81</v>
      </c>
      <c r="AW356" s="14" t="s">
        <v>34</v>
      </c>
      <c r="AX356" s="14" t="s">
        <v>72</v>
      </c>
      <c r="AY356" s="221" t="s">
        <v>158</v>
      </c>
    </row>
    <row r="357" spans="1:65" s="15" customFormat="1">
      <c r="B357" s="222"/>
      <c r="C357" s="223"/>
      <c r="D357" s="194" t="s">
        <v>176</v>
      </c>
      <c r="E357" s="224" t="s">
        <v>19</v>
      </c>
      <c r="F357" s="225" t="s">
        <v>179</v>
      </c>
      <c r="G357" s="223"/>
      <c r="H357" s="226">
        <v>8.4</v>
      </c>
      <c r="I357" s="227"/>
      <c r="J357" s="223"/>
      <c r="K357" s="223"/>
      <c r="L357" s="228"/>
      <c r="M357" s="229"/>
      <c r="N357" s="230"/>
      <c r="O357" s="230"/>
      <c r="P357" s="230"/>
      <c r="Q357" s="230"/>
      <c r="R357" s="230"/>
      <c r="S357" s="230"/>
      <c r="T357" s="231"/>
      <c r="AT357" s="232" t="s">
        <v>176</v>
      </c>
      <c r="AU357" s="232" t="s">
        <v>81</v>
      </c>
      <c r="AV357" s="15" t="s">
        <v>165</v>
      </c>
      <c r="AW357" s="15" t="s">
        <v>34</v>
      </c>
      <c r="AX357" s="15" t="s">
        <v>79</v>
      </c>
      <c r="AY357" s="232" t="s">
        <v>158</v>
      </c>
    </row>
    <row r="358" spans="1:65" s="2" customFormat="1" ht="16.5" customHeight="1">
      <c r="A358" s="37"/>
      <c r="B358" s="38"/>
      <c r="C358" s="181" t="s">
        <v>519</v>
      </c>
      <c r="D358" s="181" t="s">
        <v>160</v>
      </c>
      <c r="E358" s="182" t="s">
        <v>520</v>
      </c>
      <c r="F358" s="183" t="s">
        <v>521</v>
      </c>
      <c r="G358" s="184" t="s">
        <v>191</v>
      </c>
      <c r="H358" s="185">
        <v>8.4</v>
      </c>
      <c r="I358" s="186"/>
      <c r="J358" s="187">
        <f>ROUND(I358*H358,2)</f>
        <v>0</v>
      </c>
      <c r="K358" s="183" t="s">
        <v>164</v>
      </c>
      <c r="L358" s="42"/>
      <c r="M358" s="188" t="s">
        <v>19</v>
      </c>
      <c r="N358" s="189" t="s">
        <v>43</v>
      </c>
      <c r="O358" s="67"/>
      <c r="P358" s="190">
        <f>O358*H358</f>
        <v>0</v>
      </c>
      <c r="Q358" s="190">
        <v>5.8E-4</v>
      </c>
      <c r="R358" s="190">
        <f>Q358*H358</f>
        <v>4.8720000000000005E-3</v>
      </c>
      <c r="S358" s="190">
        <v>0</v>
      </c>
      <c r="T358" s="191">
        <f>S358*H358</f>
        <v>0</v>
      </c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R358" s="192" t="s">
        <v>165</v>
      </c>
      <c r="AT358" s="192" t="s">
        <v>160</v>
      </c>
      <c r="AU358" s="192" t="s">
        <v>81</v>
      </c>
      <c r="AY358" s="20" t="s">
        <v>158</v>
      </c>
      <c r="BE358" s="193">
        <f>IF(N358="základní",J358,0)</f>
        <v>0</v>
      </c>
      <c r="BF358" s="193">
        <f>IF(N358="snížená",J358,0)</f>
        <v>0</v>
      </c>
      <c r="BG358" s="193">
        <f>IF(N358="zákl. přenesená",J358,0)</f>
        <v>0</v>
      </c>
      <c r="BH358" s="193">
        <f>IF(N358="sníž. přenesená",J358,0)</f>
        <v>0</v>
      </c>
      <c r="BI358" s="193">
        <f>IF(N358="nulová",J358,0)</f>
        <v>0</v>
      </c>
      <c r="BJ358" s="20" t="s">
        <v>79</v>
      </c>
      <c r="BK358" s="193">
        <f>ROUND(I358*H358,2)</f>
        <v>0</v>
      </c>
      <c r="BL358" s="20" t="s">
        <v>165</v>
      </c>
      <c r="BM358" s="192" t="s">
        <v>522</v>
      </c>
    </row>
    <row r="359" spans="1:65" s="2" customFormat="1" ht="18">
      <c r="A359" s="37"/>
      <c r="B359" s="38"/>
      <c r="C359" s="39"/>
      <c r="D359" s="194" t="s">
        <v>167</v>
      </c>
      <c r="E359" s="39"/>
      <c r="F359" s="195" t="s">
        <v>523</v>
      </c>
      <c r="G359" s="39"/>
      <c r="H359" s="39"/>
      <c r="I359" s="196"/>
      <c r="J359" s="39"/>
      <c r="K359" s="39"/>
      <c r="L359" s="42"/>
      <c r="M359" s="197"/>
      <c r="N359" s="198"/>
      <c r="O359" s="67"/>
      <c r="P359" s="67"/>
      <c r="Q359" s="67"/>
      <c r="R359" s="67"/>
      <c r="S359" s="67"/>
      <c r="T359" s="68"/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T359" s="20" t="s">
        <v>167</v>
      </c>
      <c r="AU359" s="20" t="s">
        <v>81</v>
      </c>
    </row>
    <row r="360" spans="1:65" s="2" customFormat="1">
      <c r="A360" s="37"/>
      <c r="B360" s="38"/>
      <c r="C360" s="39"/>
      <c r="D360" s="199" t="s">
        <v>169</v>
      </c>
      <c r="E360" s="39"/>
      <c r="F360" s="200" t="s">
        <v>524</v>
      </c>
      <c r="G360" s="39"/>
      <c r="H360" s="39"/>
      <c r="I360" s="196"/>
      <c r="J360" s="39"/>
      <c r="K360" s="39"/>
      <c r="L360" s="42"/>
      <c r="M360" s="197"/>
      <c r="N360" s="198"/>
      <c r="O360" s="67"/>
      <c r="P360" s="67"/>
      <c r="Q360" s="67"/>
      <c r="R360" s="67"/>
      <c r="S360" s="67"/>
      <c r="T360" s="68"/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T360" s="20" t="s">
        <v>169</v>
      </c>
      <c r="AU360" s="20" t="s">
        <v>81</v>
      </c>
    </row>
    <row r="361" spans="1:65" s="2" customFormat="1" ht="24.25" customHeight="1">
      <c r="A361" s="37"/>
      <c r="B361" s="38"/>
      <c r="C361" s="233" t="s">
        <v>525</v>
      </c>
      <c r="D361" s="233" t="s">
        <v>220</v>
      </c>
      <c r="E361" s="234" t="s">
        <v>526</v>
      </c>
      <c r="F361" s="235" t="s">
        <v>527</v>
      </c>
      <c r="G361" s="236" t="s">
        <v>223</v>
      </c>
      <c r="H361" s="237">
        <v>4.1000000000000002E-2</v>
      </c>
      <c r="I361" s="238"/>
      <c r="J361" s="239">
        <f>ROUND(I361*H361,2)</f>
        <v>0</v>
      </c>
      <c r="K361" s="235" t="s">
        <v>164</v>
      </c>
      <c r="L361" s="240"/>
      <c r="M361" s="241" t="s">
        <v>19</v>
      </c>
      <c r="N361" s="242" t="s">
        <v>43</v>
      </c>
      <c r="O361" s="67"/>
      <c r="P361" s="190">
        <f>O361*H361</f>
        <v>0</v>
      </c>
      <c r="Q361" s="190">
        <v>1</v>
      </c>
      <c r="R361" s="190">
        <f>Q361*H361</f>
        <v>4.1000000000000002E-2</v>
      </c>
      <c r="S361" s="190">
        <v>0</v>
      </c>
      <c r="T361" s="191">
        <f>S361*H361</f>
        <v>0</v>
      </c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R361" s="192" t="s">
        <v>219</v>
      </c>
      <c r="AT361" s="192" t="s">
        <v>220</v>
      </c>
      <c r="AU361" s="192" t="s">
        <v>81</v>
      </c>
      <c r="AY361" s="20" t="s">
        <v>158</v>
      </c>
      <c r="BE361" s="193">
        <f>IF(N361="základní",J361,0)</f>
        <v>0</v>
      </c>
      <c r="BF361" s="193">
        <f>IF(N361="snížená",J361,0)</f>
        <v>0</v>
      </c>
      <c r="BG361" s="193">
        <f>IF(N361="zákl. přenesená",J361,0)</f>
        <v>0</v>
      </c>
      <c r="BH361" s="193">
        <f>IF(N361="sníž. přenesená",J361,0)</f>
        <v>0</v>
      </c>
      <c r="BI361" s="193">
        <f>IF(N361="nulová",J361,0)</f>
        <v>0</v>
      </c>
      <c r="BJ361" s="20" t="s">
        <v>79</v>
      </c>
      <c r="BK361" s="193">
        <f>ROUND(I361*H361,2)</f>
        <v>0</v>
      </c>
      <c r="BL361" s="20" t="s">
        <v>165</v>
      </c>
      <c r="BM361" s="192" t="s">
        <v>528</v>
      </c>
    </row>
    <row r="362" spans="1:65" s="2" customFormat="1">
      <c r="A362" s="37"/>
      <c r="B362" s="38"/>
      <c r="C362" s="39"/>
      <c r="D362" s="194" t="s">
        <v>167</v>
      </c>
      <c r="E362" s="39"/>
      <c r="F362" s="195" t="s">
        <v>527</v>
      </c>
      <c r="G362" s="39"/>
      <c r="H362" s="39"/>
      <c r="I362" s="196"/>
      <c r="J362" s="39"/>
      <c r="K362" s="39"/>
      <c r="L362" s="42"/>
      <c r="M362" s="197"/>
      <c r="N362" s="198"/>
      <c r="O362" s="67"/>
      <c r="P362" s="67"/>
      <c r="Q362" s="67"/>
      <c r="R362" s="67"/>
      <c r="S362" s="67"/>
      <c r="T362" s="68"/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T362" s="20" t="s">
        <v>167</v>
      </c>
      <c r="AU362" s="20" t="s">
        <v>81</v>
      </c>
    </row>
    <row r="363" spans="1:65" s="13" customFormat="1">
      <c r="B363" s="201"/>
      <c r="C363" s="202"/>
      <c r="D363" s="194" t="s">
        <v>176</v>
      </c>
      <c r="E363" s="203" t="s">
        <v>19</v>
      </c>
      <c r="F363" s="204" t="s">
        <v>529</v>
      </c>
      <c r="G363" s="202"/>
      <c r="H363" s="203" t="s">
        <v>19</v>
      </c>
      <c r="I363" s="205"/>
      <c r="J363" s="202"/>
      <c r="K363" s="202"/>
      <c r="L363" s="206"/>
      <c r="M363" s="207"/>
      <c r="N363" s="208"/>
      <c r="O363" s="208"/>
      <c r="P363" s="208"/>
      <c r="Q363" s="208"/>
      <c r="R363" s="208"/>
      <c r="S363" s="208"/>
      <c r="T363" s="209"/>
      <c r="AT363" s="210" t="s">
        <v>176</v>
      </c>
      <c r="AU363" s="210" t="s">
        <v>81</v>
      </c>
      <c r="AV363" s="13" t="s">
        <v>79</v>
      </c>
      <c r="AW363" s="13" t="s">
        <v>34</v>
      </c>
      <c r="AX363" s="13" t="s">
        <v>72</v>
      </c>
      <c r="AY363" s="210" t="s">
        <v>158</v>
      </c>
    </row>
    <row r="364" spans="1:65" s="14" customFormat="1">
      <c r="B364" s="211"/>
      <c r="C364" s="212"/>
      <c r="D364" s="194" t="s">
        <v>176</v>
      </c>
      <c r="E364" s="213" t="s">
        <v>19</v>
      </c>
      <c r="F364" s="214" t="s">
        <v>530</v>
      </c>
      <c r="G364" s="212"/>
      <c r="H364" s="215">
        <v>1.2E-2</v>
      </c>
      <c r="I364" s="216"/>
      <c r="J364" s="212"/>
      <c r="K364" s="212"/>
      <c r="L364" s="217"/>
      <c r="M364" s="218"/>
      <c r="N364" s="219"/>
      <c r="O364" s="219"/>
      <c r="P364" s="219"/>
      <c r="Q364" s="219"/>
      <c r="R364" s="219"/>
      <c r="S364" s="219"/>
      <c r="T364" s="220"/>
      <c r="AT364" s="221" t="s">
        <v>176</v>
      </c>
      <c r="AU364" s="221" t="s">
        <v>81</v>
      </c>
      <c r="AV364" s="14" t="s">
        <v>81</v>
      </c>
      <c r="AW364" s="14" t="s">
        <v>34</v>
      </c>
      <c r="AX364" s="14" t="s">
        <v>72</v>
      </c>
      <c r="AY364" s="221" t="s">
        <v>158</v>
      </c>
    </row>
    <row r="365" spans="1:65" s="13" customFormat="1">
      <c r="B365" s="201"/>
      <c r="C365" s="202"/>
      <c r="D365" s="194" t="s">
        <v>176</v>
      </c>
      <c r="E365" s="203" t="s">
        <v>19</v>
      </c>
      <c r="F365" s="204" t="s">
        <v>531</v>
      </c>
      <c r="G365" s="202"/>
      <c r="H365" s="203" t="s">
        <v>19</v>
      </c>
      <c r="I365" s="205"/>
      <c r="J365" s="202"/>
      <c r="K365" s="202"/>
      <c r="L365" s="206"/>
      <c r="M365" s="207"/>
      <c r="N365" s="208"/>
      <c r="O365" s="208"/>
      <c r="P365" s="208"/>
      <c r="Q365" s="208"/>
      <c r="R365" s="208"/>
      <c r="S365" s="208"/>
      <c r="T365" s="209"/>
      <c r="AT365" s="210" t="s">
        <v>176</v>
      </c>
      <c r="AU365" s="210" t="s">
        <v>81</v>
      </c>
      <c r="AV365" s="13" t="s">
        <v>79</v>
      </c>
      <c r="AW365" s="13" t="s">
        <v>34</v>
      </c>
      <c r="AX365" s="13" t="s">
        <v>72</v>
      </c>
      <c r="AY365" s="210" t="s">
        <v>158</v>
      </c>
    </row>
    <row r="366" spans="1:65" s="14" customFormat="1">
      <c r="B366" s="211"/>
      <c r="C366" s="212"/>
      <c r="D366" s="194" t="s">
        <v>176</v>
      </c>
      <c r="E366" s="213" t="s">
        <v>19</v>
      </c>
      <c r="F366" s="214" t="s">
        <v>532</v>
      </c>
      <c r="G366" s="212"/>
      <c r="H366" s="215">
        <v>2.9000000000000001E-2</v>
      </c>
      <c r="I366" s="216"/>
      <c r="J366" s="212"/>
      <c r="K366" s="212"/>
      <c r="L366" s="217"/>
      <c r="M366" s="218"/>
      <c r="N366" s="219"/>
      <c r="O366" s="219"/>
      <c r="P366" s="219"/>
      <c r="Q366" s="219"/>
      <c r="R366" s="219"/>
      <c r="S366" s="219"/>
      <c r="T366" s="220"/>
      <c r="AT366" s="221" t="s">
        <v>176</v>
      </c>
      <c r="AU366" s="221" t="s">
        <v>81</v>
      </c>
      <c r="AV366" s="14" t="s">
        <v>81</v>
      </c>
      <c r="AW366" s="14" t="s">
        <v>34</v>
      </c>
      <c r="AX366" s="14" t="s">
        <v>72</v>
      </c>
      <c r="AY366" s="221" t="s">
        <v>158</v>
      </c>
    </row>
    <row r="367" spans="1:65" s="15" customFormat="1">
      <c r="B367" s="222"/>
      <c r="C367" s="223"/>
      <c r="D367" s="194" t="s">
        <v>176</v>
      </c>
      <c r="E367" s="224" t="s">
        <v>19</v>
      </c>
      <c r="F367" s="225" t="s">
        <v>179</v>
      </c>
      <c r="G367" s="223"/>
      <c r="H367" s="226">
        <v>4.1000000000000002E-2</v>
      </c>
      <c r="I367" s="227"/>
      <c r="J367" s="223"/>
      <c r="K367" s="223"/>
      <c r="L367" s="228"/>
      <c r="M367" s="229"/>
      <c r="N367" s="230"/>
      <c r="O367" s="230"/>
      <c r="P367" s="230"/>
      <c r="Q367" s="230"/>
      <c r="R367" s="230"/>
      <c r="S367" s="230"/>
      <c r="T367" s="231"/>
      <c r="AT367" s="232" t="s">
        <v>176</v>
      </c>
      <c r="AU367" s="232" t="s">
        <v>81</v>
      </c>
      <c r="AV367" s="15" t="s">
        <v>165</v>
      </c>
      <c r="AW367" s="15" t="s">
        <v>34</v>
      </c>
      <c r="AX367" s="15" t="s">
        <v>79</v>
      </c>
      <c r="AY367" s="232" t="s">
        <v>158</v>
      </c>
    </row>
    <row r="368" spans="1:65" s="2" customFormat="1" ht="24.25" customHeight="1">
      <c r="A368" s="37"/>
      <c r="B368" s="38"/>
      <c r="C368" s="233" t="s">
        <v>533</v>
      </c>
      <c r="D368" s="233" t="s">
        <v>220</v>
      </c>
      <c r="E368" s="234" t="s">
        <v>534</v>
      </c>
      <c r="F368" s="235" t="s">
        <v>535</v>
      </c>
      <c r="G368" s="236" t="s">
        <v>223</v>
      </c>
      <c r="H368" s="237">
        <v>6.7000000000000004E-2</v>
      </c>
      <c r="I368" s="238"/>
      <c r="J368" s="239">
        <f>ROUND(I368*H368,2)</f>
        <v>0</v>
      </c>
      <c r="K368" s="235" t="s">
        <v>164</v>
      </c>
      <c r="L368" s="240"/>
      <c r="M368" s="241" t="s">
        <v>19</v>
      </c>
      <c r="N368" s="242" t="s">
        <v>43</v>
      </c>
      <c r="O368" s="67"/>
      <c r="P368" s="190">
        <f>O368*H368</f>
        <v>0</v>
      </c>
      <c r="Q368" s="190">
        <v>1</v>
      </c>
      <c r="R368" s="190">
        <f>Q368*H368</f>
        <v>6.7000000000000004E-2</v>
      </c>
      <c r="S368" s="190">
        <v>0</v>
      </c>
      <c r="T368" s="191">
        <f>S368*H368</f>
        <v>0</v>
      </c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R368" s="192" t="s">
        <v>219</v>
      </c>
      <c r="AT368" s="192" t="s">
        <v>220</v>
      </c>
      <c r="AU368" s="192" t="s">
        <v>81</v>
      </c>
      <c r="AY368" s="20" t="s">
        <v>158</v>
      </c>
      <c r="BE368" s="193">
        <f>IF(N368="základní",J368,0)</f>
        <v>0</v>
      </c>
      <c r="BF368" s="193">
        <f>IF(N368="snížená",J368,0)</f>
        <v>0</v>
      </c>
      <c r="BG368" s="193">
        <f>IF(N368="zákl. přenesená",J368,0)</f>
        <v>0</v>
      </c>
      <c r="BH368" s="193">
        <f>IF(N368="sníž. přenesená",J368,0)</f>
        <v>0</v>
      </c>
      <c r="BI368" s="193">
        <f>IF(N368="nulová",J368,0)</f>
        <v>0</v>
      </c>
      <c r="BJ368" s="20" t="s">
        <v>79</v>
      </c>
      <c r="BK368" s="193">
        <f>ROUND(I368*H368,2)</f>
        <v>0</v>
      </c>
      <c r="BL368" s="20" t="s">
        <v>165</v>
      </c>
      <c r="BM368" s="192" t="s">
        <v>536</v>
      </c>
    </row>
    <row r="369" spans="1:65" s="2" customFormat="1">
      <c r="A369" s="37"/>
      <c r="B369" s="38"/>
      <c r="C369" s="39"/>
      <c r="D369" s="194" t="s">
        <v>167</v>
      </c>
      <c r="E369" s="39"/>
      <c r="F369" s="195" t="s">
        <v>535</v>
      </c>
      <c r="G369" s="39"/>
      <c r="H369" s="39"/>
      <c r="I369" s="196"/>
      <c r="J369" s="39"/>
      <c r="K369" s="39"/>
      <c r="L369" s="42"/>
      <c r="M369" s="197"/>
      <c r="N369" s="198"/>
      <c r="O369" s="67"/>
      <c r="P369" s="67"/>
      <c r="Q369" s="67"/>
      <c r="R369" s="67"/>
      <c r="S369" s="67"/>
      <c r="T369" s="68"/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T369" s="20" t="s">
        <v>167</v>
      </c>
      <c r="AU369" s="20" t="s">
        <v>81</v>
      </c>
    </row>
    <row r="370" spans="1:65" s="13" customFormat="1">
      <c r="B370" s="201"/>
      <c r="C370" s="202"/>
      <c r="D370" s="194" t="s">
        <v>176</v>
      </c>
      <c r="E370" s="203" t="s">
        <v>19</v>
      </c>
      <c r="F370" s="204" t="s">
        <v>537</v>
      </c>
      <c r="G370" s="202"/>
      <c r="H370" s="203" t="s">
        <v>19</v>
      </c>
      <c r="I370" s="205"/>
      <c r="J370" s="202"/>
      <c r="K370" s="202"/>
      <c r="L370" s="206"/>
      <c r="M370" s="207"/>
      <c r="N370" s="208"/>
      <c r="O370" s="208"/>
      <c r="P370" s="208"/>
      <c r="Q370" s="208"/>
      <c r="R370" s="208"/>
      <c r="S370" s="208"/>
      <c r="T370" s="209"/>
      <c r="AT370" s="210" t="s">
        <v>176</v>
      </c>
      <c r="AU370" s="210" t="s">
        <v>81</v>
      </c>
      <c r="AV370" s="13" t="s">
        <v>79</v>
      </c>
      <c r="AW370" s="13" t="s">
        <v>34</v>
      </c>
      <c r="AX370" s="13" t="s">
        <v>72</v>
      </c>
      <c r="AY370" s="210" t="s">
        <v>158</v>
      </c>
    </row>
    <row r="371" spans="1:65" s="14" customFormat="1">
      <c r="B371" s="211"/>
      <c r="C371" s="212"/>
      <c r="D371" s="194" t="s">
        <v>176</v>
      </c>
      <c r="E371" s="213" t="s">
        <v>19</v>
      </c>
      <c r="F371" s="214" t="s">
        <v>538</v>
      </c>
      <c r="G371" s="212"/>
      <c r="H371" s="215">
        <v>1.9E-2</v>
      </c>
      <c r="I371" s="216"/>
      <c r="J371" s="212"/>
      <c r="K371" s="212"/>
      <c r="L371" s="217"/>
      <c r="M371" s="218"/>
      <c r="N371" s="219"/>
      <c r="O371" s="219"/>
      <c r="P371" s="219"/>
      <c r="Q371" s="219"/>
      <c r="R371" s="219"/>
      <c r="S371" s="219"/>
      <c r="T371" s="220"/>
      <c r="AT371" s="221" t="s">
        <v>176</v>
      </c>
      <c r="AU371" s="221" t="s">
        <v>81</v>
      </c>
      <c r="AV371" s="14" t="s">
        <v>81</v>
      </c>
      <c r="AW371" s="14" t="s">
        <v>34</v>
      </c>
      <c r="AX371" s="14" t="s">
        <v>72</v>
      </c>
      <c r="AY371" s="221" t="s">
        <v>158</v>
      </c>
    </row>
    <row r="372" spans="1:65" s="13" customFormat="1">
      <c r="B372" s="201"/>
      <c r="C372" s="202"/>
      <c r="D372" s="194" t="s">
        <v>176</v>
      </c>
      <c r="E372" s="203" t="s">
        <v>19</v>
      </c>
      <c r="F372" s="204" t="s">
        <v>539</v>
      </c>
      <c r="G372" s="202"/>
      <c r="H372" s="203" t="s">
        <v>19</v>
      </c>
      <c r="I372" s="205"/>
      <c r="J372" s="202"/>
      <c r="K372" s="202"/>
      <c r="L372" s="206"/>
      <c r="M372" s="207"/>
      <c r="N372" s="208"/>
      <c r="O372" s="208"/>
      <c r="P372" s="208"/>
      <c r="Q372" s="208"/>
      <c r="R372" s="208"/>
      <c r="S372" s="208"/>
      <c r="T372" s="209"/>
      <c r="AT372" s="210" t="s">
        <v>176</v>
      </c>
      <c r="AU372" s="210" t="s">
        <v>81</v>
      </c>
      <c r="AV372" s="13" t="s">
        <v>79</v>
      </c>
      <c r="AW372" s="13" t="s">
        <v>34</v>
      </c>
      <c r="AX372" s="13" t="s">
        <v>72</v>
      </c>
      <c r="AY372" s="210" t="s">
        <v>158</v>
      </c>
    </row>
    <row r="373" spans="1:65" s="14" customFormat="1">
      <c r="B373" s="211"/>
      <c r="C373" s="212"/>
      <c r="D373" s="194" t="s">
        <v>176</v>
      </c>
      <c r="E373" s="213" t="s">
        <v>19</v>
      </c>
      <c r="F373" s="214" t="s">
        <v>540</v>
      </c>
      <c r="G373" s="212"/>
      <c r="H373" s="215">
        <v>4.8000000000000001E-2</v>
      </c>
      <c r="I373" s="216"/>
      <c r="J373" s="212"/>
      <c r="K373" s="212"/>
      <c r="L373" s="217"/>
      <c r="M373" s="218"/>
      <c r="N373" s="219"/>
      <c r="O373" s="219"/>
      <c r="P373" s="219"/>
      <c r="Q373" s="219"/>
      <c r="R373" s="219"/>
      <c r="S373" s="219"/>
      <c r="T373" s="220"/>
      <c r="AT373" s="221" t="s">
        <v>176</v>
      </c>
      <c r="AU373" s="221" t="s">
        <v>81</v>
      </c>
      <c r="AV373" s="14" t="s">
        <v>81</v>
      </c>
      <c r="AW373" s="14" t="s">
        <v>34</v>
      </c>
      <c r="AX373" s="14" t="s">
        <v>72</v>
      </c>
      <c r="AY373" s="221" t="s">
        <v>158</v>
      </c>
    </row>
    <row r="374" spans="1:65" s="15" customFormat="1">
      <c r="B374" s="222"/>
      <c r="C374" s="223"/>
      <c r="D374" s="194" t="s">
        <v>176</v>
      </c>
      <c r="E374" s="224" t="s">
        <v>19</v>
      </c>
      <c r="F374" s="225" t="s">
        <v>179</v>
      </c>
      <c r="G374" s="223"/>
      <c r="H374" s="226">
        <v>6.7000000000000004E-2</v>
      </c>
      <c r="I374" s="227"/>
      <c r="J374" s="223"/>
      <c r="K374" s="223"/>
      <c r="L374" s="228"/>
      <c r="M374" s="229"/>
      <c r="N374" s="230"/>
      <c r="O374" s="230"/>
      <c r="P374" s="230"/>
      <c r="Q374" s="230"/>
      <c r="R374" s="230"/>
      <c r="S374" s="230"/>
      <c r="T374" s="231"/>
      <c r="AT374" s="232" t="s">
        <v>176</v>
      </c>
      <c r="AU374" s="232" t="s">
        <v>81</v>
      </c>
      <c r="AV374" s="15" t="s">
        <v>165</v>
      </c>
      <c r="AW374" s="15" t="s">
        <v>34</v>
      </c>
      <c r="AX374" s="15" t="s">
        <v>79</v>
      </c>
      <c r="AY374" s="232" t="s">
        <v>158</v>
      </c>
    </row>
    <row r="375" spans="1:65" s="2" customFormat="1" ht="24.25" customHeight="1">
      <c r="A375" s="37"/>
      <c r="B375" s="38"/>
      <c r="C375" s="233" t="s">
        <v>541</v>
      </c>
      <c r="D375" s="233" t="s">
        <v>220</v>
      </c>
      <c r="E375" s="234" t="s">
        <v>542</v>
      </c>
      <c r="F375" s="235" t="s">
        <v>543</v>
      </c>
      <c r="G375" s="236" t="s">
        <v>223</v>
      </c>
      <c r="H375" s="237">
        <v>5.5E-2</v>
      </c>
      <c r="I375" s="238"/>
      <c r="J375" s="239">
        <f>ROUND(I375*H375,2)</f>
        <v>0</v>
      </c>
      <c r="K375" s="235" t="s">
        <v>164</v>
      </c>
      <c r="L375" s="240"/>
      <c r="M375" s="241" t="s">
        <v>19</v>
      </c>
      <c r="N375" s="242" t="s">
        <v>43</v>
      </c>
      <c r="O375" s="67"/>
      <c r="P375" s="190">
        <f>O375*H375</f>
        <v>0</v>
      </c>
      <c r="Q375" s="190">
        <v>1</v>
      </c>
      <c r="R375" s="190">
        <f>Q375*H375</f>
        <v>5.5E-2</v>
      </c>
      <c r="S375" s="190">
        <v>0</v>
      </c>
      <c r="T375" s="191">
        <f>S375*H375</f>
        <v>0</v>
      </c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R375" s="192" t="s">
        <v>219</v>
      </c>
      <c r="AT375" s="192" t="s">
        <v>220</v>
      </c>
      <c r="AU375" s="192" t="s">
        <v>81</v>
      </c>
      <c r="AY375" s="20" t="s">
        <v>158</v>
      </c>
      <c r="BE375" s="193">
        <f>IF(N375="základní",J375,0)</f>
        <v>0</v>
      </c>
      <c r="BF375" s="193">
        <f>IF(N375="snížená",J375,0)</f>
        <v>0</v>
      </c>
      <c r="BG375" s="193">
        <f>IF(N375="zákl. přenesená",J375,0)</f>
        <v>0</v>
      </c>
      <c r="BH375" s="193">
        <f>IF(N375="sníž. přenesená",J375,0)</f>
        <v>0</v>
      </c>
      <c r="BI375" s="193">
        <f>IF(N375="nulová",J375,0)</f>
        <v>0</v>
      </c>
      <c r="BJ375" s="20" t="s">
        <v>79</v>
      </c>
      <c r="BK375" s="193">
        <f>ROUND(I375*H375,2)</f>
        <v>0</v>
      </c>
      <c r="BL375" s="20" t="s">
        <v>165</v>
      </c>
      <c r="BM375" s="192" t="s">
        <v>544</v>
      </c>
    </row>
    <row r="376" spans="1:65" s="2" customFormat="1">
      <c r="A376" s="37"/>
      <c r="B376" s="38"/>
      <c r="C376" s="39"/>
      <c r="D376" s="194" t="s">
        <v>167</v>
      </c>
      <c r="E376" s="39"/>
      <c r="F376" s="195" t="s">
        <v>543</v>
      </c>
      <c r="G376" s="39"/>
      <c r="H376" s="39"/>
      <c r="I376" s="196"/>
      <c r="J376" s="39"/>
      <c r="K376" s="39"/>
      <c r="L376" s="42"/>
      <c r="M376" s="197"/>
      <c r="N376" s="198"/>
      <c r="O376" s="67"/>
      <c r="P376" s="67"/>
      <c r="Q376" s="67"/>
      <c r="R376" s="67"/>
      <c r="S376" s="67"/>
      <c r="T376" s="68"/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T376" s="20" t="s">
        <v>167</v>
      </c>
      <c r="AU376" s="20" t="s">
        <v>81</v>
      </c>
    </row>
    <row r="377" spans="1:65" s="13" customFormat="1">
      <c r="B377" s="201"/>
      <c r="C377" s="202"/>
      <c r="D377" s="194" t="s">
        <v>176</v>
      </c>
      <c r="E377" s="203" t="s">
        <v>19</v>
      </c>
      <c r="F377" s="204" t="s">
        <v>545</v>
      </c>
      <c r="G377" s="202"/>
      <c r="H377" s="203" t="s">
        <v>19</v>
      </c>
      <c r="I377" s="205"/>
      <c r="J377" s="202"/>
      <c r="K377" s="202"/>
      <c r="L377" s="206"/>
      <c r="M377" s="207"/>
      <c r="N377" s="208"/>
      <c r="O377" s="208"/>
      <c r="P377" s="208"/>
      <c r="Q377" s="208"/>
      <c r="R377" s="208"/>
      <c r="S377" s="208"/>
      <c r="T377" s="209"/>
      <c r="AT377" s="210" t="s">
        <v>176</v>
      </c>
      <c r="AU377" s="210" t="s">
        <v>81</v>
      </c>
      <c r="AV377" s="13" t="s">
        <v>79</v>
      </c>
      <c r="AW377" s="13" t="s">
        <v>34</v>
      </c>
      <c r="AX377" s="13" t="s">
        <v>72</v>
      </c>
      <c r="AY377" s="210" t="s">
        <v>158</v>
      </c>
    </row>
    <row r="378" spans="1:65" s="14" customFormat="1">
      <c r="B378" s="211"/>
      <c r="C378" s="212"/>
      <c r="D378" s="194" t="s">
        <v>176</v>
      </c>
      <c r="E378" s="213" t="s">
        <v>19</v>
      </c>
      <c r="F378" s="214" t="s">
        <v>546</v>
      </c>
      <c r="G378" s="212"/>
      <c r="H378" s="215">
        <v>1.7999999999999999E-2</v>
      </c>
      <c r="I378" s="216"/>
      <c r="J378" s="212"/>
      <c r="K378" s="212"/>
      <c r="L378" s="217"/>
      <c r="M378" s="218"/>
      <c r="N378" s="219"/>
      <c r="O378" s="219"/>
      <c r="P378" s="219"/>
      <c r="Q378" s="219"/>
      <c r="R378" s="219"/>
      <c r="S378" s="219"/>
      <c r="T378" s="220"/>
      <c r="AT378" s="221" t="s">
        <v>176</v>
      </c>
      <c r="AU378" s="221" t="s">
        <v>81</v>
      </c>
      <c r="AV378" s="14" t="s">
        <v>81</v>
      </c>
      <c r="AW378" s="14" t="s">
        <v>34</v>
      </c>
      <c r="AX378" s="14" t="s">
        <v>72</v>
      </c>
      <c r="AY378" s="221" t="s">
        <v>158</v>
      </c>
    </row>
    <row r="379" spans="1:65" s="13" customFormat="1">
      <c r="B379" s="201"/>
      <c r="C379" s="202"/>
      <c r="D379" s="194" t="s">
        <v>176</v>
      </c>
      <c r="E379" s="203" t="s">
        <v>19</v>
      </c>
      <c r="F379" s="204" t="s">
        <v>547</v>
      </c>
      <c r="G379" s="202"/>
      <c r="H379" s="203" t="s">
        <v>19</v>
      </c>
      <c r="I379" s="205"/>
      <c r="J379" s="202"/>
      <c r="K379" s="202"/>
      <c r="L379" s="206"/>
      <c r="M379" s="207"/>
      <c r="N379" s="208"/>
      <c r="O379" s="208"/>
      <c r="P379" s="208"/>
      <c r="Q379" s="208"/>
      <c r="R379" s="208"/>
      <c r="S379" s="208"/>
      <c r="T379" s="209"/>
      <c r="AT379" s="210" t="s">
        <v>176</v>
      </c>
      <c r="AU379" s="210" t="s">
        <v>81</v>
      </c>
      <c r="AV379" s="13" t="s">
        <v>79</v>
      </c>
      <c r="AW379" s="13" t="s">
        <v>34</v>
      </c>
      <c r="AX379" s="13" t="s">
        <v>72</v>
      </c>
      <c r="AY379" s="210" t="s">
        <v>158</v>
      </c>
    </row>
    <row r="380" spans="1:65" s="14" customFormat="1">
      <c r="B380" s="211"/>
      <c r="C380" s="212"/>
      <c r="D380" s="194" t="s">
        <v>176</v>
      </c>
      <c r="E380" s="213" t="s">
        <v>19</v>
      </c>
      <c r="F380" s="214" t="s">
        <v>548</v>
      </c>
      <c r="G380" s="212"/>
      <c r="H380" s="215">
        <v>3.6999999999999998E-2</v>
      </c>
      <c r="I380" s="216"/>
      <c r="J380" s="212"/>
      <c r="K380" s="212"/>
      <c r="L380" s="217"/>
      <c r="M380" s="218"/>
      <c r="N380" s="219"/>
      <c r="O380" s="219"/>
      <c r="P380" s="219"/>
      <c r="Q380" s="219"/>
      <c r="R380" s="219"/>
      <c r="S380" s="219"/>
      <c r="T380" s="220"/>
      <c r="AT380" s="221" t="s">
        <v>176</v>
      </c>
      <c r="AU380" s="221" t="s">
        <v>81</v>
      </c>
      <c r="AV380" s="14" t="s">
        <v>81</v>
      </c>
      <c r="AW380" s="14" t="s">
        <v>34</v>
      </c>
      <c r="AX380" s="14" t="s">
        <v>72</v>
      </c>
      <c r="AY380" s="221" t="s">
        <v>158</v>
      </c>
    </row>
    <row r="381" spans="1:65" s="15" customFormat="1">
      <c r="B381" s="222"/>
      <c r="C381" s="223"/>
      <c r="D381" s="194" t="s">
        <v>176</v>
      </c>
      <c r="E381" s="224" t="s">
        <v>19</v>
      </c>
      <c r="F381" s="225" t="s">
        <v>179</v>
      </c>
      <c r="G381" s="223"/>
      <c r="H381" s="226">
        <v>5.5E-2</v>
      </c>
      <c r="I381" s="227"/>
      <c r="J381" s="223"/>
      <c r="K381" s="223"/>
      <c r="L381" s="228"/>
      <c r="M381" s="229"/>
      <c r="N381" s="230"/>
      <c r="O381" s="230"/>
      <c r="P381" s="230"/>
      <c r="Q381" s="230"/>
      <c r="R381" s="230"/>
      <c r="S381" s="230"/>
      <c r="T381" s="231"/>
      <c r="AT381" s="232" t="s">
        <v>176</v>
      </c>
      <c r="AU381" s="232" t="s">
        <v>81</v>
      </c>
      <c r="AV381" s="15" t="s">
        <v>165</v>
      </c>
      <c r="AW381" s="15" t="s">
        <v>34</v>
      </c>
      <c r="AX381" s="15" t="s">
        <v>79</v>
      </c>
      <c r="AY381" s="232" t="s">
        <v>158</v>
      </c>
    </row>
    <row r="382" spans="1:65" s="2" customFormat="1" ht="16.5" customHeight="1">
      <c r="A382" s="37"/>
      <c r="B382" s="38"/>
      <c r="C382" s="233" t="s">
        <v>549</v>
      </c>
      <c r="D382" s="233" t="s">
        <v>220</v>
      </c>
      <c r="E382" s="234" t="s">
        <v>550</v>
      </c>
      <c r="F382" s="235" t="s">
        <v>551</v>
      </c>
      <c r="G382" s="236" t="s">
        <v>223</v>
      </c>
      <c r="H382" s="237">
        <v>5.0999999999999997E-2</v>
      </c>
      <c r="I382" s="238"/>
      <c r="J382" s="239">
        <f>ROUND(I382*H382,2)</f>
        <v>0</v>
      </c>
      <c r="K382" s="235" t="s">
        <v>164</v>
      </c>
      <c r="L382" s="240"/>
      <c r="M382" s="241" t="s">
        <v>19</v>
      </c>
      <c r="N382" s="242" t="s">
        <v>43</v>
      </c>
      <c r="O382" s="67"/>
      <c r="P382" s="190">
        <f>O382*H382</f>
        <v>0</v>
      </c>
      <c r="Q382" s="190">
        <v>1</v>
      </c>
      <c r="R382" s="190">
        <f>Q382*H382</f>
        <v>5.0999999999999997E-2</v>
      </c>
      <c r="S382" s="190">
        <v>0</v>
      </c>
      <c r="T382" s="191">
        <f>S382*H382</f>
        <v>0</v>
      </c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R382" s="192" t="s">
        <v>219</v>
      </c>
      <c r="AT382" s="192" t="s">
        <v>220</v>
      </c>
      <c r="AU382" s="192" t="s">
        <v>81</v>
      </c>
      <c r="AY382" s="20" t="s">
        <v>158</v>
      </c>
      <c r="BE382" s="193">
        <f>IF(N382="základní",J382,0)</f>
        <v>0</v>
      </c>
      <c r="BF382" s="193">
        <f>IF(N382="snížená",J382,0)</f>
        <v>0</v>
      </c>
      <c r="BG382" s="193">
        <f>IF(N382="zákl. přenesená",J382,0)</f>
        <v>0</v>
      </c>
      <c r="BH382" s="193">
        <f>IF(N382="sníž. přenesená",J382,0)</f>
        <v>0</v>
      </c>
      <c r="BI382" s="193">
        <f>IF(N382="nulová",J382,0)</f>
        <v>0</v>
      </c>
      <c r="BJ382" s="20" t="s">
        <v>79</v>
      </c>
      <c r="BK382" s="193">
        <f>ROUND(I382*H382,2)</f>
        <v>0</v>
      </c>
      <c r="BL382" s="20" t="s">
        <v>165</v>
      </c>
      <c r="BM382" s="192" t="s">
        <v>552</v>
      </c>
    </row>
    <row r="383" spans="1:65" s="2" customFormat="1">
      <c r="A383" s="37"/>
      <c r="B383" s="38"/>
      <c r="C383" s="39"/>
      <c r="D383" s="194" t="s">
        <v>167</v>
      </c>
      <c r="E383" s="39"/>
      <c r="F383" s="195" t="s">
        <v>551</v>
      </c>
      <c r="G383" s="39"/>
      <c r="H383" s="39"/>
      <c r="I383" s="196"/>
      <c r="J383" s="39"/>
      <c r="K383" s="39"/>
      <c r="L383" s="42"/>
      <c r="M383" s="197"/>
      <c r="N383" s="198"/>
      <c r="O383" s="67"/>
      <c r="P383" s="67"/>
      <c r="Q383" s="67"/>
      <c r="R383" s="67"/>
      <c r="S383" s="67"/>
      <c r="T383" s="68"/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  <c r="AT383" s="20" t="s">
        <v>167</v>
      </c>
      <c r="AU383" s="20" t="s">
        <v>81</v>
      </c>
    </row>
    <row r="384" spans="1:65" s="13" customFormat="1">
      <c r="B384" s="201"/>
      <c r="C384" s="202"/>
      <c r="D384" s="194" t="s">
        <v>176</v>
      </c>
      <c r="E384" s="203" t="s">
        <v>19</v>
      </c>
      <c r="F384" s="204" t="s">
        <v>553</v>
      </c>
      <c r="G384" s="202"/>
      <c r="H384" s="203" t="s">
        <v>19</v>
      </c>
      <c r="I384" s="205"/>
      <c r="J384" s="202"/>
      <c r="K384" s="202"/>
      <c r="L384" s="206"/>
      <c r="M384" s="207"/>
      <c r="N384" s="208"/>
      <c r="O384" s="208"/>
      <c r="P384" s="208"/>
      <c r="Q384" s="208"/>
      <c r="R384" s="208"/>
      <c r="S384" s="208"/>
      <c r="T384" s="209"/>
      <c r="AT384" s="210" t="s">
        <v>176</v>
      </c>
      <c r="AU384" s="210" t="s">
        <v>81</v>
      </c>
      <c r="AV384" s="13" t="s">
        <v>79</v>
      </c>
      <c r="AW384" s="13" t="s">
        <v>34</v>
      </c>
      <c r="AX384" s="13" t="s">
        <v>72</v>
      </c>
      <c r="AY384" s="210" t="s">
        <v>158</v>
      </c>
    </row>
    <row r="385" spans="1:65" s="14" customFormat="1">
      <c r="B385" s="211"/>
      <c r="C385" s="212"/>
      <c r="D385" s="194" t="s">
        <v>176</v>
      </c>
      <c r="E385" s="213" t="s">
        <v>19</v>
      </c>
      <c r="F385" s="214" t="s">
        <v>554</v>
      </c>
      <c r="G385" s="212"/>
      <c r="H385" s="215">
        <v>1.7000000000000001E-2</v>
      </c>
      <c r="I385" s="216"/>
      <c r="J385" s="212"/>
      <c r="K385" s="212"/>
      <c r="L385" s="217"/>
      <c r="M385" s="218"/>
      <c r="N385" s="219"/>
      <c r="O385" s="219"/>
      <c r="P385" s="219"/>
      <c r="Q385" s="219"/>
      <c r="R385" s="219"/>
      <c r="S385" s="219"/>
      <c r="T385" s="220"/>
      <c r="AT385" s="221" t="s">
        <v>176</v>
      </c>
      <c r="AU385" s="221" t="s">
        <v>81</v>
      </c>
      <c r="AV385" s="14" t="s">
        <v>81</v>
      </c>
      <c r="AW385" s="14" t="s">
        <v>34</v>
      </c>
      <c r="AX385" s="14" t="s">
        <v>72</v>
      </c>
      <c r="AY385" s="221" t="s">
        <v>158</v>
      </c>
    </row>
    <row r="386" spans="1:65" s="13" customFormat="1">
      <c r="B386" s="201"/>
      <c r="C386" s="202"/>
      <c r="D386" s="194" t="s">
        <v>176</v>
      </c>
      <c r="E386" s="203" t="s">
        <v>19</v>
      </c>
      <c r="F386" s="204" t="s">
        <v>553</v>
      </c>
      <c r="G386" s="202"/>
      <c r="H386" s="203" t="s">
        <v>19</v>
      </c>
      <c r="I386" s="205"/>
      <c r="J386" s="202"/>
      <c r="K386" s="202"/>
      <c r="L386" s="206"/>
      <c r="M386" s="207"/>
      <c r="N386" s="208"/>
      <c r="O386" s="208"/>
      <c r="P386" s="208"/>
      <c r="Q386" s="208"/>
      <c r="R386" s="208"/>
      <c r="S386" s="208"/>
      <c r="T386" s="209"/>
      <c r="AT386" s="210" t="s">
        <v>176</v>
      </c>
      <c r="AU386" s="210" t="s">
        <v>81</v>
      </c>
      <c r="AV386" s="13" t="s">
        <v>79</v>
      </c>
      <c r="AW386" s="13" t="s">
        <v>34</v>
      </c>
      <c r="AX386" s="13" t="s">
        <v>72</v>
      </c>
      <c r="AY386" s="210" t="s">
        <v>158</v>
      </c>
    </row>
    <row r="387" spans="1:65" s="14" customFormat="1">
      <c r="B387" s="211"/>
      <c r="C387" s="212"/>
      <c r="D387" s="194" t="s">
        <v>176</v>
      </c>
      <c r="E387" s="213" t="s">
        <v>19</v>
      </c>
      <c r="F387" s="214" t="s">
        <v>555</v>
      </c>
      <c r="G387" s="212"/>
      <c r="H387" s="215">
        <v>3.4000000000000002E-2</v>
      </c>
      <c r="I387" s="216"/>
      <c r="J387" s="212"/>
      <c r="K387" s="212"/>
      <c r="L387" s="217"/>
      <c r="M387" s="218"/>
      <c r="N387" s="219"/>
      <c r="O387" s="219"/>
      <c r="P387" s="219"/>
      <c r="Q387" s="219"/>
      <c r="R387" s="219"/>
      <c r="S387" s="219"/>
      <c r="T387" s="220"/>
      <c r="AT387" s="221" t="s">
        <v>176</v>
      </c>
      <c r="AU387" s="221" t="s">
        <v>81</v>
      </c>
      <c r="AV387" s="14" t="s">
        <v>81</v>
      </c>
      <c r="AW387" s="14" t="s">
        <v>34</v>
      </c>
      <c r="AX387" s="14" t="s">
        <v>72</v>
      </c>
      <c r="AY387" s="221" t="s">
        <v>158</v>
      </c>
    </row>
    <row r="388" spans="1:65" s="15" customFormat="1">
      <c r="B388" s="222"/>
      <c r="C388" s="223"/>
      <c r="D388" s="194" t="s">
        <v>176</v>
      </c>
      <c r="E388" s="224" t="s">
        <v>19</v>
      </c>
      <c r="F388" s="225" t="s">
        <v>179</v>
      </c>
      <c r="G388" s="223"/>
      <c r="H388" s="226">
        <v>5.0999999999999997E-2</v>
      </c>
      <c r="I388" s="227"/>
      <c r="J388" s="223"/>
      <c r="K388" s="223"/>
      <c r="L388" s="228"/>
      <c r="M388" s="229"/>
      <c r="N388" s="230"/>
      <c r="O388" s="230"/>
      <c r="P388" s="230"/>
      <c r="Q388" s="230"/>
      <c r="R388" s="230"/>
      <c r="S388" s="230"/>
      <c r="T388" s="231"/>
      <c r="AT388" s="232" t="s">
        <v>176</v>
      </c>
      <c r="AU388" s="232" t="s">
        <v>81</v>
      </c>
      <c r="AV388" s="15" t="s">
        <v>165</v>
      </c>
      <c r="AW388" s="15" t="s">
        <v>34</v>
      </c>
      <c r="AX388" s="15" t="s">
        <v>79</v>
      </c>
      <c r="AY388" s="232" t="s">
        <v>158</v>
      </c>
    </row>
    <row r="389" spans="1:65" s="2" customFormat="1" ht="24.25" customHeight="1">
      <c r="A389" s="37"/>
      <c r="B389" s="38"/>
      <c r="C389" s="233" t="s">
        <v>556</v>
      </c>
      <c r="D389" s="233" t="s">
        <v>220</v>
      </c>
      <c r="E389" s="234" t="s">
        <v>557</v>
      </c>
      <c r="F389" s="235" t="s">
        <v>558</v>
      </c>
      <c r="G389" s="236" t="s">
        <v>559</v>
      </c>
      <c r="H389" s="237">
        <v>0.24</v>
      </c>
      <c r="I389" s="238"/>
      <c r="J389" s="239">
        <f>ROUND(I389*H389,2)</f>
        <v>0</v>
      </c>
      <c r="K389" s="235" t="s">
        <v>164</v>
      </c>
      <c r="L389" s="240"/>
      <c r="M389" s="241" t="s">
        <v>19</v>
      </c>
      <c r="N389" s="242" t="s">
        <v>43</v>
      </c>
      <c r="O389" s="67"/>
      <c r="P389" s="190">
        <f>O389*H389</f>
        <v>0</v>
      </c>
      <c r="Q389" s="190">
        <v>3.3300000000000001E-3</v>
      </c>
      <c r="R389" s="190">
        <f>Q389*H389</f>
        <v>7.9920000000000002E-4</v>
      </c>
      <c r="S389" s="190">
        <v>0</v>
      </c>
      <c r="T389" s="191">
        <f>S389*H389</f>
        <v>0</v>
      </c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R389" s="192" t="s">
        <v>219</v>
      </c>
      <c r="AT389" s="192" t="s">
        <v>220</v>
      </c>
      <c r="AU389" s="192" t="s">
        <v>81</v>
      </c>
      <c r="AY389" s="20" t="s">
        <v>158</v>
      </c>
      <c r="BE389" s="193">
        <f>IF(N389="základní",J389,0)</f>
        <v>0</v>
      </c>
      <c r="BF389" s="193">
        <f>IF(N389="snížená",J389,0)</f>
        <v>0</v>
      </c>
      <c r="BG389" s="193">
        <f>IF(N389="zákl. přenesená",J389,0)</f>
        <v>0</v>
      </c>
      <c r="BH389" s="193">
        <f>IF(N389="sníž. přenesená",J389,0)</f>
        <v>0</v>
      </c>
      <c r="BI389" s="193">
        <f>IF(N389="nulová",J389,0)</f>
        <v>0</v>
      </c>
      <c r="BJ389" s="20" t="s">
        <v>79</v>
      </c>
      <c r="BK389" s="193">
        <f>ROUND(I389*H389,2)</f>
        <v>0</v>
      </c>
      <c r="BL389" s="20" t="s">
        <v>165</v>
      </c>
      <c r="BM389" s="192" t="s">
        <v>560</v>
      </c>
    </row>
    <row r="390" spans="1:65" s="2" customFormat="1">
      <c r="A390" s="37"/>
      <c r="B390" s="38"/>
      <c r="C390" s="39"/>
      <c r="D390" s="194" t="s">
        <v>167</v>
      </c>
      <c r="E390" s="39"/>
      <c r="F390" s="195" t="s">
        <v>558</v>
      </c>
      <c r="G390" s="39"/>
      <c r="H390" s="39"/>
      <c r="I390" s="196"/>
      <c r="J390" s="39"/>
      <c r="K390" s="39"/>
      <c r="L390" s="42"/>
      <c r="M390" s="197"/>
      <c r="N390" s="198"/>
      <c r="O390" s="67"/>
      <c r="P390" s="67"/>
      <c r="Q390" s="67"/>
      <c r="R390" s="67"/>
      <c r="S390" s="67"/>
      <c r="T390" s="68"/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T390" s="20" t="s">
        <v>167</v>
      </c>
      <c r="AU390" s="20" t="s">
        <v>81</v>
      </c>
    </row>
    <row r="391" spans="1:65" s="13" customFormat="1">
      <c r="B391" s="201"/>
      <c r="C391" s="202"/>
      <c r="D391" s="194" t="s">
        <v>176</v>
      </c>
      <c r="E391" s="203" t="s">
        <v>19</v>
      </c>
      <c r="F391" s="204" t="s">
        <v>561</v>
      </c>
      <c r="G391" s="202"/>
      <c r="H391" s="203" t="s">
        <v>19</v>
      </c>
      <c r="I391" s="205"/>
      <c r="J391" s="202"/>
      <c r="K391" s="202"/>
      <c r="L391" s="206"/>
      <c r="M391" s="207"/>
      <c r="N391" s="208"/>
      <c r="O391" s="208"/>
      <c r="P391" s="208"/>
      <c r="Q391" s="208"/>
      <c r="R391" s="208"/>
      <c r="S391" s="208"/>
      <c r="T391" s="209"/>
      <c r="AT391" s="210" t="s">
        <v>176</v>
      </c>
      <c r="AU391" s="210" t="s">
        <v>81</v>
      </c>
      <c r="AV391" s="13" t="s">
        <v>79</v>
      </c>
      <c r="AW391" s="13" t="s">
        <v>34</v>
      </c>
      <c r="AX391" s="13" t="s">
        <v>72</v>
      </c>
      <c r="AY391" s="210" t="s">
        <v>158</v>
      </c>
    </row>
    <row r="392" spans="1:65" s="14" customFormat="1">
      <c r="B392" s="211"/>
      <c r="C392" s="212"/>
      <c r="D392" s="194" t="s">
        <v>176</v>
      </c>
      <c r="E392" s="213" t="s">
        <v>19</v>
      </c>
      <c r="F392" s="214" t="s">
        <v>562</v>
      </c>
      <c r="G392" s="212"/>
      <c r="H392" s="215">
        <v>0.08</v>
      </c>
      <c r="I392" s="216"/>
      <c r="J392" s="212"/>
      <c r="K392" s="212"/>
      <c r="L392" s="217"/>
      <c r="M392" s="218"/>
      <c r="N392" s="219"/>
      <c r="O392" s="219"/>
      <c r="P392" s="219"/>
      <c r="Q392" s="219"/>
      <c r="R392" s="219"/>
      <c r="S392" s="219"/>
      <c r="T392" s="220"/>
      <c r="AT392" s="221" t="s">
        <v>176</v>
      </c>
      <c r="AU392" s="221" t="s">
        <v>81</v>
      </c>
      <c r="AV392" s="14" t="s">
        <v>81</v>
      </c>
      <c r="AW392" s="14" t="s">
        <v>34</v>
      </c>
      <c r="AX392" s="14" t="s">
        <v>72</v>
      </c>
      <c r="AY392" s="221" t="s">
        <v>158</v>
      </c>
    </row>
    <row r="393" spans="1:65" s="13" customFormat="1">
      <c r="B393" s="201"/>
      <c r="C393" s="202"/>
      <c r="D393" s="194" t="s">
        <v>176</v>
      </c>
      <c r="E393" s="203" t="s">
        <v>19</v>
      </c>
      <c r="F393" s="204" t="s">
        <v>561</v>
      </c>
      <c r="G393" s="202"/>
      <c r="H393" s="203" t="s">
        <v>19</v>
      </c>
      <c r="I393" s="205"/>
      <c r="J393" s="202"/>
      <c r="K393" s="202"/>
      <c r="L393" s="206"/>
      <c r="M393" s="207"/>
      <c r="N393" s="208"/>
      <c r="O393" s="208"/>
      <c r="P393" s="208"/>
      <c r="Q393" s="208"/>
      <c r="R393" s="208"/>
      <c r="S393" s="208"/>
      <c r="T393" s="209"/>
      <c r="AT393" s="210" t="s">
        <v>176</v>
      </c>
      <c r="AU393" s="210" t="s">
        <v>81</v>
      </c>
      <c r="AV393" s="13" t="s">
        <v>79</v>
      </c>
      <c r="AW393" s="13" t="s">
        <v>34</v>
      </c>
      <c r="AX393" s="13" t="s">
        <v>72</v>
      </c>
      <c r="AY393" s="210" t="s">
        <v>158</v>
      </c>
    </row>
    <row r="394" spans="1:65" s="14" customFormat="1">
      <c r="B394" s="211"/>
      <c r="C394" s="212"/>
      <c r="D394" s="194" t="s">
        <v>176</v>
      </c>
      <c r="E394" s="213" t="s">
        <v>19</v>
      </c>
      <c r="F394" s="214" t="s">
        <v>563</v>
      </c>
      <c r="G394" s="212"/>
      <c r="H394" s="215">
        <v>0.16</v>
      </c>
      <c r="I394" s="216"/>
      <c r="J394" s="212"/>
      <c r="K394" s="212"/>
      <c r="L394" s="217"/>
      <c r="M394" s="218"/>
      <c r="N394" s="219"/>
      <c r="O394" s="219"/>
      <c r="P394" s="219"/>
      <c r="Q394" s="219"/>
      <c r="R394" s="219"/>
      <c r="S394" s="219"/>
      <c r="T394" s="220"/>
      <c r="AT394" s="221" t="s">
        <v>176</v>
      </c>
      <c r="AU394" s="221" t="s">
        <v>81</v>
      </c>
      <c r="AV394" s="14" t="s">
        <v>81</v>
      </c>
      <c r="AW394" s="14" t="s">
        <v>34</v>
      </c>
      <c r="AX394" s="14" t="s">
        <v>72</v>
      </c>
      <c r="AY394" s="221" t="s">
        <v>158</v>
      </c>
    </row>
    <row r="395" spans="1:65" s="15" customFormat="1">
      <c r="B395" s="222"/>
      <c r="C395" s="223"/>
      <c r="D395" s="194" t="s">
        <v>176</v>
      </c>
      <c r="E395" s="224" t="s">
        <v>19</v>
      </c>
      <c r="F395" s="225" t="s">
        <v>179</v>
      </c>
      <c r="G395" s="223"/>
      <c r="H395" s="226">
        <v>0.24</v>
      </c>
      <c r="I395" s="227"/>
      <c r="J395" s="223"/>
      <c r="K395" s="223"/>
      <c r="L395" s="228"/>
      <c r="M395" s="229"/>
      <c r="N395" s="230"/>
      <c r="O395" s="230"/>
      <c r="P395" s="230"/>
      <c r="Q395" s="230"/>
      <c r="R395" s="230"/>
      <c r="S395" s="230"/>
      <c r="T395" s="231"/>
      <c r="AT395" s="232" t="s">
        <v>176</v>
      </c>
      <c r="AU395" s="232" t="s">
        <v>81</v>
      </c>
      <c r="AV395" s="15" t="s">
        <v>165</v>
      </c>
      <c r="AW395" s="15" t="s">
        <v>34</v>
      </c>
      <c r="AX395" s="15" t="s">
        <v>79</v>
      </c>
      <c r="AY395" s="232" t="s">
        <v>158</v>
      </c>
    </row>
    <row r="396" spans="1:65" s="2" customFormat="1" ht="24.25" customHeight="1">
      <c r="A396" s="37"/>
      <c r="B396" s="38"/>
      <c r="C396" s="233" t="s">
        <v>564</v>
      </c>
      <c r="D396" s="233" t="s">
        <v>220</v>
      </c>
      <c r="E396" s="234" t="s">
        <v>565</v>
      </c>
      <c r="F396" s="235" t="s">
        <v>566</v>
      </c>
      <c r="G396" s="236" t="s">
        <v>559</v>
      </c>
      <c r="H396" s="237">
        <v>0.24</v>
      </c>
      <c r="I396" s="238"/>
      <c r="J396" s="239">
        <f>ROUND(I396*H396,2)</f>
        <v>0</v>
      </c>
      <c r="K396" s="235" t="s">
        <v>164</v>
      </c>
      <c r="L396" s="240"/>
      <c r="M396" s="241" t="s">
        <v>19</v>
      </c>
      <c r="N396" s="242" t="s">
        <v>43</v>
      </c>
      <c r="O396" s="67"/>
      <c r="P396" s="190">
        <f>O396*H396</f>
        <v>0</v>
      </c>
      <c r="Q396" s="190">
        <v>1.1299999999999999E-3</v>
      </c>
      <c r="R396" s="190">
        <f>Q396*H396</f>
        <v>2.7119999999999998E-4</v>
      </c>
      <c r="S396" s="190">
        <v>0</v>
      </c>
      <c r="T396" s="191">
        <f>S396*H396</f>
        <v>0</v>
      </c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R396" s="192" t="s">
        <v>219</v>
      </c>
      <c r="AT396" s="192" t="s">
        <v>220</v>
      </c>
      <c r="AU396" s="192" t="s">
        <v>81</v>
      </c>
      <c r="AY396" s="20" t="s">
        <v>158</v>
      </c>
      <c r="BE396" s="193">
        <f>IF(N396="základní",J396,0)</f>
        <v>0</v>
      </c>
      <c r="BF396" s="193">
        <f>IF(N396="snížená",J396,0)</f>
        <v>0</v>
      </c>
      <c r="BG396" s="193">
        <f>IF(N396="zákl. přenesená",J396,0)</f>
        <v>0</v>
      </c>
      <c r="BH396" s="193">
        <f>IF(N396="sníž. přenesená",J396,0)</f>
        <v>0</v>
      </c>
      <c r="BI396" s="193">
        <f>IF(N396="nulová",J396,0)</f>
        <v>0</v>
      </c>
      <c r="BJ396" s="20" t="s">
        <v>79</v>
      </c>
      <c r="BK396" s="193">
        <f>ROUND(I396*H396,2)</f>
        <v>0</v>
      </c>
      <c r="BL396" s="20" t="s">
        <v>165</v>
      </c>
      <c r="BM396" s="192" t="s">
        <v>567</v>
      </c>
    </row>
    <row r="397" spans="1:65" s="2" customFormat="1">
      <c r="A397" s="37"/>
      <c r="B397" s="38"/>
      <c r="C397" s="39"/>
      <c r="D397" s="194" t="s">
        <v>167</v>
      </c>
      <c r="E397" s="39"/>
      <c r="F397" s="195" t="s">
        <v>566</v>
      </c>
      <c r="G397" s="39"/>
      <c r="H397" s="39"/>
      <c r="I397" s="196"/>
      <c r="J397" s="39"/>
      <c r="K397" s="39"/>
      <c r="L397" s="42"/>
      <c r="M397" s="197"/>
      <c r="N397" s="198"/>
      <c r="O397" s="67"/>
      <c r="P397" s="67"/>
      <c r="Q397" s="67"/>
      <c r="R397" s="67"/>
      <c r="S397" s="67"/>
      <c r="T397" s="68"/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T397" s="20" t="s">
        <v>167</v>
      </c>
      <c r="AU397" s="20" t="s">
        <v>81</v>
      </c>
    </row>
    <row r="398" spans="1:65" s="14" customFormat="1">
      <c r="B398" s="211"/>
      <c r="C398" s="212"/>
      <c r="D398" s="194" t="s">
        <v>176</v>
      </c>
      <c r="E398" s="213" t="s">
        <v>19</v>
      </c>
      <c r="F398" s="214" t="s">
        <v>562</v>
      </c>
      <c r="G398" s="212"/>
      <c r="H398" s="215">
        <v>0.08</v>
      </c>
      <c r="I398" s="216"/>
      <c r="J398" s="212"/>
      <c r="K398" s="212"/>
      <c r="L398" s="217"/>
      <c r="M398" s="218"/>
      <c r="N398" s="219"/>
      <c r="O398" s="219"/>
      <c r="P398" s="219"/>
      <c r="Q398" s="219"/>
      <c r="R398" s="219"/>
      <c r="S398" s="219"/>
      <c r="T398" s="220"/>
      <c r="AT398" s="221" t="s">
        <v>176</v>
      </c>
      <c r="AU398" s="221" t="s">
        <v>81</v>
      </c>
      <c r="AV398" s="14" t="s">
        <v>81</v>
      </c>
      <c r="AW398" s="14" t="s">
        <v>34</v>
      </c>
      <c r="AX398" s="14" t="s">
        <v>72</v>
      </c>
      <c r="AY398" s="221" t="s">
        <v>158</v>
      </c>
    </row>
    <row r="399" spans="1:65" s="14" customFormat="1">
      <c r="B399" s="211"/>
      <c r="C399" s="212"/>
      <c r="D399" s="194" t="s">
        <v>176</v>
      </c>
      <c r="E399" s="213" t="s">
        <v>19</v>
      </c>
      <c r="F399" s="214" t="s">
        <v>563</v>
      </c>
      <c r="G399" s="212"/>
      <c r="H399" s="215">
        <v>0.16</v>
      </c>
      <c r="I399" s="216"/>
      <c r="J399" s="212"/>
      <c r="K399" s="212"/>
      <c r="L399" s="217"/>
      <c r="M399" s="218"/>
      <c r="N399" s="219"/>
      <c r="O399" s="219"/>
      <c r="P399" s="219"/>
      <c r="Q399" s="219"/>
      <c r="R399" s="219"/>
      <c r="S399" s="219"/>
      <c r="T399" s="220"/>
      <c r="AT399" s="221" t="s">
        <v>176</v>
      </c>
      <c r="AU399" s="221" t="s">
        <v>81</v>
      </c>
      <c r="AV399" s="14" t="s">
        <v>81</v>
      </c>
      <c r="AW399" s="14" t="s">
        <v>34</v>
      </c>
      <c r="AX399" s="14" t="s">
        <v>72</v>
      </c>
      <c r="AY399" s="221" t="s">
        <v>158</v>
      </c>
    </row>
    <row r="400" spans="1:65" s="15" customFormat="1">
      <c r="B400" s="222"/>
      <c r="C400" s="223"/>
      <c r="D400" s="194" t="s">
        <v>176</v>
      </c>
      <c r="E400" s="224" t="s">
        <v>19</v>
      </c>
      <c r="F400" s="225" t="s">
        <v>179</v>
      </c>
      <c r="G400" s="223"/>
      <c r="H400" s="226">
        <v>0.24</v>
      </c>
      <c r="I400" s="227"/>
      <c r="J400" s="223"/>
      <c r="K400" s="223"/>
      <c r="L400" s="228"/>
      <c r="M400" s="229"/>
      <c r="N400" s="230"/>
      <c r="O400" s="230"/>
      <c r="P400" s="230"/>
      <c r="Q400" s="230"/>
      <c r="R400" s="230"/>
      <c r="S400" s="230"/>
      <c r="T400" s="231"/>
      <c r="AT400" s="232" t="s">
        <v>176</v>
      </c>
      <c r="AU400" s="232" t="s">
        <v>81</v>
      </c>
      <c r="AV400" s="15" t="s">
        <v>165</v>
      </c>
      <c r="AW400" s="15" t="s">
        <v>34</v>
      </c>
      <c r="AX400" s="15" t="s">
        <v>79</v>
      </c>
      <c r="AY400" s="232" t="s">
        <v>158</v>
      </c>
    </row>
    <row r="401" spans="1:65" s="2" customFormat="1" ht="33" customHeight="1">
      <c r="A401" s="37"/>
      <c r="B401" s="38"/>
      <c r="C401" s="181" t="s">
        <v>568</v>
      </c>
      <c r="D401" s="181" t="s">
        <v>160</v>
      </c>
      <c r="E401" s="182" t="s">
        <v>569</v>
      </c>
      <c r="F401" s="183" t="s">
        <v>570</v>
      </c>
      <c r="G401" s="184" t="s">
        <v>191</v>
      </c>
      <c r="H401" s="185">
        <v>10</v>
      </c>
      <c r="I401" s="186"/>
      <c r="J401" s="187">
        <f>ROUND(I401*H401,2)</f>
        <v>0</v>
      </c>
      <c r="K401" s="183" t="s">
        <v>164</v>
      </c>
      <c r="L401" s="42"/>
      <c r="M401" s="188" t="s">
        <v>19</v>
      </c>
      <c r="N401" s="189" t="s">
        <v>43</v>
      </c>
      <c r="O401" s="67"/>
      <c r="P401" s="190">
        <f>O401*H401</f>
        <v>0</v>
      </c>
      <c r="Q401" s="190">
        <v>0</v>
      </c>
      <c r="R401" s="190">
        <f>Q401*H401</f>
        <v>0</v>
      </c>
      <c r="S401" s="190">
        <v>0</v>
      </c>
      <c r="T401" s="191">
        <f>S401*H401</f>
        <v>0</v>
      </c>
      <c r="U401" s="37"/>
      <c r="V401" s="37"/>
      <c r="W401" s="37"/>
      <c r="X401" s="37"/>
      <c r="Y401" s="37"/>
      <c r="Z401" s="37"/>
      <c r="AA401" s="37"/>
      <c r="AB401" s="37"/>
      <c r="AC401" s="37"/>
      <c r="AD401" s="37"/>
      <c r="AE401" s="37"/>
      <c r="AR401" s="192" t="s">
        <v>165</v>
      </c>
      <c r="AT401" s="192" t="s">
        <v>160</v>
      </c>
      <c r="AU401" s="192" t="s">
        <v>81</v>
      </c>
      <c r="AY401" s="20" t="s">
        <v>158</v>
      </c>
      <c r="BE401" s="193">
        <f>IF(N401="základní",J401,0)</f>
        <v>0</v>
      </c>
      <c r="BF401" s="193">
        <f>IF(N401="snížená",J401,0)</f>
        <v>0</v>
      </c>
      <c r="BG401" s="193">
        <f>IF(N401="zákl. přenesená",J401,0)</f>
        <v>0</v>
      </c>
      <c r="BH401" s="193">
        <f>IF(N401="sníž. přenesená",J401,0)</f>
        <v>0</v>
      </c>
      <c r="BI401" s="193">
        <f>IF(N401="nulová",J401,0)</f>
        <v>0</v>
      </c>
      <c r="BJ401" s="20" t="s">
        <v>79</v>
      </c>
      <c r="BK401" s="193">
        <f>ROUND(I401*H401,2)</f>
        <v>0</v>
      </c>
      <c r="BL401" s="20" t="s">
        <v>165</v>
      </c>
      <c r="BM401" s="192" t="s">
        <v>571</v>
      </c>
    </row>
    <row r="402" spans="1:65" s="2" customFormat="1" ht="27">
      <c r="A402" s="37"/>
      <c r="B402" s="38"/>
      <c r="C402" s="39"/>
      <c r="D402" s="194" t="s">
        <v>167</v>
      </c>
      <c r="E402" s="39"/>
      <c r="F402" s="195" t="s">
        <v>572</v>
      </c>
      <c r="G402" s="39"/>
      <c r="H402" s="39"/>
      <c r="I402" s="196"/>
      <c r="J402" s="39"/>
      <c r="K402" s="39"/>
      <c r="L402" s="42"/>
      <c r="M402" s="197"/>
      <c r="N402" s="198"/>
      <c r="O402" s="67"/>
      <c r="P402" s="67"/>
      <c r="Q402" s="67"/>
      <c r="R402" s="67"/>
      <c r="S402" s="67"/>
      <c r="T402" s="68"/>
      <c r="U402" s="37"/>
      <c r="V402" s="37"/>
      <c r="W402" s="37"/>
      <c r="X402" s="37"/>
      <c r="Y402" s="37"/>
      <c r="Z402" s="37"/>
      <c r="AA402" s="37"/>
      <c r="AB402" s="37"/>
      <c r="AC402" s="37"/>
      <c r="AD402" s="37"/>
      <c r="AE402" s="37"/>
      <c r="AT402" s="20" t="s">
        <v>167</v>
      </c>
      <c r="AU402" s="20" t="s">
        <v>81</v>
      </c>
    </row>
    <row r="403" spans="1:65" s="2" customFormat="1">
      <c r="A403" s="37"/>
      <c r="B403" s="38"/>
      <c r="C403" s="39"/>
      <c r="D403" s="199" t="s">
        <v>169</v>
      </c>
      <c r="E403" s="39"/>
      <c r="F403" s="200" t="s">
        <v>573</v>
      </c>
      <c r="G403" s="39"/>
      <c r="H403" s="39"/>
      <c r="I403" s="196"/>
      <c r="J403" s="39"/>
      <c r="K403" s="39"/>
      <c r="L403" s="42"/>
      <c r="M403" s="197"/>
      <c r="N403" s="198"/>
      <c r="O403" s="67"/>
      <c r="P403" s="67"/>
      <c r="Q403" s="67"/>
      <c r="R403" s="67"/>
      <c r="S403" s="67"/>
      <c r="T403" s="68"/>
      <c r="U403" s="37"/>
      <c r="V403" s="37"/>
      <c r="W403" s="37"/>
      <c r="X403" s="37"/>
      <c r="Y403" s="37"/>
      <c r="Z403" s="37"/>
      <c r="AA403" s="37"/>
      <c r="AB403" s="37"/>
      <c r="AC403" s="37"/>
      <c r="AD403" s="37"/>
      <c r="AE403" s="37"/>
      <c r="AT403" s="20" t="s">
        <v>169</v>
      </c>
      <c r="AU403" s="20" t="s">
        <v>81</v>
      </c>
    </row>
    <row r="404" spans="1:65" s="13" customFormat="1" ht="20">
      <c r="B404" s="201"/>
      <c r="C404" s="202"/>
      <c r="D404" s="194" t="s">
        <v>176</v>
      </c>
      <c r="E404" s="203" t="s">
        <v>19</v>
      </c>
      <c r="F404" s="204" t="s">
        <v>574</v>
      </c>
      <c r="G404" s="202"/>
      <c r="H404" s="203" t="s">
        <v>19</v>
      </c>
      <c r="I404" s="205"/>
      <c r="J404" s="202"/>
      <c r="K404" s="202"/>
      <c r="L404" s="206"/>
      <c r="M404" s="207"/>
      <c r="N404" s="208"/>
      <c r="O404" s="208"/>
      <c r="P404" s="208"/>
      <c r="Q404" s="208"/>
      <c r="R404" s="208"/>
      <c r="S404" s="208"/>
      <c r="T404" s="209"/>
      <c r="AT404" s="210" t="s">
        <v>176</v>
      </c>
      <c r="AU404" s="210" t="s">
        <v>81</v>
      </c>
      <c r="AV404" s="13" t="s">
        <v>79</v>
      </c>
      <c r="AW404" s="13" t="s">
        <v>34</v>
      </c>
      <c r="AX404" s="13" t="s">
        <v>72</v>
      </c>
      <c r="AY404" s="210" t="s">
        <v>158</v>
      </c>
    </row>
    <row r="405" spans="1:65" s="14" customFormat="1">
      <c r="B405" s="211"/>
      <c r="C405" s="212"/>
      <c r="D405" s="194" t="s">
        <v>176</v>
      </c>
      <c r="E405" s="213" t="s">
        <v>19</v>
      </c>
      <c r="F405" s="214" t="s">
        <v>575</v>
      </c>
      <c r="G405" s="212"/>
      <c r="H405" s="215">
        <v>10</v>
      </c>
      <c r="I405" s="216"/>
      <c r="J405" s="212"/>
      <c r="K405" s="212"/>
      <c r="L405" s="217"/>
      <c r="M405" s="218"/>
      <c r="N405" s="219"/>
      <c r="O405" s="219"/>
      <c r="P405" s="219"/>
      <c r="Q405" s="219"/>
      <c r="R405" s="219"/>
      <c r="S405" s="219"/>
      <c r="T405" s="220"/>
      <c r="AT405" s="221" t="s">
        <v>176</v>
      </c>
      <c r="AU405" s="221" t="s">
        <v>81</v>
      </c>
      <c r="AV405" s="14" t="s">
        <v>81</v>
      </c>
      <c r="AW405" s="14" t="s">
        <v>34</v>
      </c>
      <c r="AX405" s="14" t="s">
        <v>72</v>
      </c>
      <c r="AY405" s="221" t="s">
        <v>158</v>
      </c>
    </row>
    <row r="406" spans="1:65" s="15" customFormat="1">
      <c r="B406" s="222"/>
      <c r="C406" s="223"/>
      <c r="D406" s="194" t="s">
        <v>176</v>
      </c>
      <c r="E406" s="224" t="s">
        <v>19</v>
      </c>
      <c r="F406" s="225" t="s">
        <v>179</v>
      </c>
      <c r="G406" s="223"/>
      <c r="H406" s="226">
        <v>10</v>
      </c>
      <c r="I406" s="227"/>
      <c r="J406" s="223"/>
      <c r="K406" s="223"/>
      <c r="L406" s="228"/>
      <c r="M406" s="229"/>
      <c r="N406" s="230"/>
      <c r="O406" s="230"/>
      <c r="P406" s="230"/>
      <c r="Q406" s="230"/>
      <c r="R406" s="230"/>
      <c r="S406" s="230"/>
      <c r="T406" s="231"/>
      <c r="AT406" s="232" t="s">
        <v>176</v>
      </c>
      <c r="AU406" s="232" t="s">
        <v>81</v>
      </c>
      <c r="AV406" s="15" t="s">
        <v>165</v>
      </c>
      <c r="AW406" s="15" t="s">
        <v>34</v>
      </c>
      <c r="AX406" s="15" t="s">
        <v>79</v>
      </c>
      <c r="AY406" s="232" t="s">
        <v>158</v>
      </c>
    </row>
    <row r="407" spans="1:65" s="2" customFormat="1" ht="24.25" customHeight="1">
      <c r="A407" s="37"/>
      <c r="B407" s="38"/>
      <c r="C407" s="181" t="s">
        <v>576</v>
      </c>
      <c r="D407" s="181" t="s">
        <v>160</v>
      </c>
      <c r="E407" s="182" t="s">
        <v>577</v>
      </c>
      <c r="F407" s="183" t="s">
        <v>578</v>
      </c>
      <c r="G407" s="184" t="s">
        <v>375</v>
      </c>
      <c r="H407" s="185">
        <v>1</v>
      </c>
      <c r="I407" s="186"/>
      <c r="J407" s="187">
        <f>ROUND(I407*H407,2)</f>
        <v>0</v>
      </c>
      <c r="K407" s="183" t="s">
        <v>164</v>
      </c>
      <c r="L407" s="42"/>
      <c r="M407" s="188" t="s">
        <v>19</v>
      </c>
      <c r="N407" s="189" t="s">
        <v>43</v>
      </c>
      <c r="O407" s="67"/>
      <c r="P407" s="190">
        <f>O407*H407</f>
        <v>0</v>
      </c>
      <c r="Q407" s="190">
        <v>6.4900000000000001E-3</v>
      </c>
      <c r="R407" s="190">
        <f>Q407*H407</f>
        <v>6.4900000000000001E-3</v>
      </c>
      <c r="S407" s="190">
        <v>0</v>
      </c>
      <c r="T407" s="191">
        <f>S407*H407</f>
        <v>0</v>
      </c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R407" s="192" t="s">
        <v>165</v>
      </c>
      <c r="AT407" s="192" t="s">
        <v>160</v>
      </c>
      <c r="AU407" s="192" t="s">
        <v>81</v>
      </c>
      <c r="AY407" s="20" t="s">
        <v>158</v>
      </c>
      <c r="BE407" s="193">
        <f>IF(N407="základní",J407,0)</f>
        <v>0</v>
      </c>
      <c r="BF407" s="193">
        <f>IF(N407="snížená",J407,0)</f>
        <v>0</v>
      </c>
      <c r="BG407" s="193">
        <f>IF(N407="zákl. přenesená",J407,0)</f>
        <v>0</v>
      </c>
      <c r="BH407" s="193">
        <f>IF(N407="sníž. přenesená",J407,0)</f>
        <v>0</v>
      </c>
      <c r="BI407" s="193">
        <f>IF(N407="nulová",J407,0)</f>
        <v>0</v>
      </c>
      <c r="BJ407" s="20" t="s">
        <v>79</v>
      </c>
      <c r="BK407" s="193">
        <f>ROUND(I407*H407,2)</f>
        <v>0</v>
      </c>
      <c r="BL407" s="20" t="s">
        <v>165</v>
      </c>
      <c r="BM407" s="192" t="s">
        <v>579</v>
      </c>
    </row>
    <row r="408" spans="1:65" s="2" customFormat="1" ht="18">
      <c r="A408" s="37"/>
      <c r="B408" s="38"/>
      <c r="C408" s="39"/>
      <c r="D408" s="194" t="s">
        <v>167</v>
      </c>
      <c r="E408" s="39"/>
      <c r="F408" s="195" t="s">
        <v>580</v>
      </c>
      <c r="G408" s="39"/>
      <c r="H408" s="39"/>
      <c r="I408" s="196"/>
      <c r="J408" s="39"/>
      <c r="K408" s="39"/>
      <c r="L408" s="42"/>
      <c r="M408" s="197"/>
      <c r="N408" s="198"/>
      <c r="O408" s="67"/>
      <c r="P408" s="67"/>
      <c r="Q408" s="67"/>
      <c r="R408" s="67"/>
      <c r="S408" s="67"/>
      <c r="T408" s="68"/>
      <c r="U408" s="37"/>
      <c r="V408" s="37"/>
      <c r="W408" s="37"/>
      <c r="X408" s="37"/>
      <c r="Y408" s="37"/>
      <c r="Z408" s="37"/>
      <c r="AA408" s="37"/>
      <c r="AB408" s="37"/>
      <c r="AC408" s="37"/>
      <c r="AD408" s="37"/>
      <c r="AE408" s="37"/>
      <c r="AT408" s="20" t="s">
        <v>167</v>
      </c>
      <c r="AU408" s="20" t="s">
        <v>81</v>
      </c>
    </row>
    <row r="409" spans="1:65" s="2" customFormat="1">
      <c r="A409" s="37"/>
      <c r="B409" s="38"/>
      <c r="C409" s="39"/>
      <c r="D409" s="199" t="s">
        <v>169</v>
      </c>
      <c r="E409" s="39"/>
      <c r="F409" s="200" t="s">
        <v>581</v>
      </c>
      <c r="G409" s="39"/>
      <c r="H409" s="39"/>
      <c r="I409" s="196"/>
      <c r="J409" s="39"/>
      <c r="K409" s="39"/>
      <c r="L409" s="42"/>
      <c r="M409" s="197"/>
      <c r="N409" s="198"/>
      <c r="O409" s="67"/>
      <c r="P409" s="67"/>
      <c r="Q409" s="67"/>
      <c r="R409" s="67"/>
      <c r="S409" s="67"/>
      <c r="T409" s="68"/>
      <c r="U409" s="37"/>
      <c r="V409" s="37"/>
      <c r="W409" s="37"/>
      <c r="X409" s="37"/>
      <c r="Y409" s="37"/>
      <c r="Z409" s="37"/>
      <c r="AA409" s="37"/>
      <c r="AB409" s="37"/>
      <c r="AC409" s="37"/>
      <c r="AD409" s="37"/>
      <c r="AE409" s="37"/>
      <c r="AT409" s="20" t="s">
        <v>169</v>
      </c>
      <c r="AU409" s="20" t="s">
        <v>81</v>
      </c>
    </row>
    <row r="410" spans="1:65" s="13" customFormat="1">
      <c r="B410" s="201"/>
      <c r="C410" s="202"/>
      <c r="D410" s="194" t="s">
        <v>176</v>
      </c>
      <c r="E410" s="203" t="s">
        <v>19</v>
      </c>
      <c r="F410" s="204" t="s">
        <v>582</v>
      </c>
      <c r="G410" s="202"/>
      <c r="H410" s="203" t="s">
        <v>19</v>
      </c>
      <c r="I410" s="205"/>
      <c r="J410" s="202"/>
      <c r="K410" s="202"/>
      <c r="L410" s="206"/>
      <c r="M410" s="207"/>
      <c r="N410" s="208"/>
      <c r="O410" s="208"/>
      <c r="P410" s="208"/>
      <c r="Q410" s="208"/>
      <c r="R410" s="208"/>
      <c r="S410" s="208"/>
      <c r="T410" s="209"/>
      <c r="AT410" s="210" t="s">
        <v>176</v>
      </c>
      <c r="AU410" s="210" t="s">
        <v>81</v>
      </c>
      <c r="AV410" s="13" t="s">
        <v>79</v>
      </c>
      <c r="AW410" s="13" t="s">
        <v>34</v>
      </c>
      <c r="AX410" s="13" t="s">
        <v>72</v>
      </c>
      <c r="AY410" s="210" t="s">
        <v>158</v>
      </c>
    </row>
    <row r="411" spans="1:65" s="14" customFormat="1">
      <c r="B411" s="211"/>
      <c r="C411" s="212"/>
      <c r="D411" s="194" t="s">
        <v>176</v>
      </c>
      <c r="E411" s="213" t="s">
        <v>19</v>
      </c>
      <c r="F411" s="214" t="s">
        <v>79</v>
      </c>
      <c r="G411" s="212"/>
      <c r="H411" s="215">
        <v>1</v>
      </c>
      <c r="I411" s="216"/>
      <c r="J411" s="212"/>
      <c r="K411" s="212"/>
      <c r="L411" s="217"/>
      <c r="M411" s="218"/>
      <c r="N411" s="219"/>
      <c r="O411" s="219"/>
      <c r="P411" s="219"/>
      <c r="Q411" s="219"/>
      <c r="R411" s="219"/>
      <c r="S411" s="219"/>
      <c r="T411" s="220"/>
      <c r="AT411" s="221" t="s">
        <v>176</v>
      </c>
      <c r="AU411" s="221" t="s">
        <v>81</v>
      </c>
      <c r="AV411" s="14" t="s">
        <v>81</v>
      </c>
      <c r="AW411" s="14" t="s">
        <v>34</v>
      </c>
      <c r="AX411" s="14" t="s">
        <v>72</v>
      </c>
      <c r="AY411" s="221" t="s">
        <v>158</v>
      </c>
    </row>
    <row r="412" spans="1:65" s="15" customFormat="1">
      <c r="B412" s="222"/>
      <c r="C412" s="223"/>
      <c r="D412" s="194" t="s">
        <v>176</v>
      </c>
      <c r="E412" s="224" t="s">
        <v>19</v>
      </c>
      <c r="F412" s="225" t="s">
        <v>179</v>
      </c>
      <c r="G412" s="223"/>
      <c r="H412" s="226">
        <v>1</v>
      </c>
      <c r="I412" s="227"/>
      <c r="J412" s="223"/>
      <c r="K412" s="223"/>
      <c r="L412" s="228"/>
      <c r="M412" s="229"/>
      <c r="N412" s="230"/>
      <c r="O412" s="230"/>
      <c r="P412" s="230"/>
      <c r="Q412" s="230"/>
      <c r="R412" s="230"/>
      <c r="S412" s="230"/>
      <c r="T412" s="231"/>
      <c r="AT412" s="232" t="s">
        <v>176</v>
      </c>
      <c r="AU412" s="232" t="s">
        <v>81</v>
      </c>
      <c r="AV412" s="15" t="s">
        <v>165</v>
      </c>
      <c r="AW412" s="15" t="s">
        <v>34</v>
      </c>
      <c r="AX412" s="15" t="s">
        <v>79</v>
      </c>
      <c r="AY412" s="232" t="s">
        <v>158</v>
      </c>
    </row>
    <row r="413" spans="1:65" s="2" customFormat="1" ht="24.25" customHeight="1">
      <c r="A413" s="37"/>
      <c r="B413" s="38"/>
      <c r="C413" s="181" t="s">
        <v>583</v>
      </c>
      <c r="D413" s="181" t="s">
        <v>160</v>
      </c>
      <c r="E413" s="182" t="s">
        <v>584</v>
      </c>
      <c r="F413" s="183" t="s">
        <v>585</v>
      </c>
      <c r="G413" s="184" t="s">
        <v>191</v>
      </c>
      <c r="H413" s="185">
        <v>40</v>
      </c>
      <c r="I413" s="186"/>
      <c r="J413" s="187">
        <f>ROUND(I413*H413,2)</f>
        <v>0</v>
      </c>
      <c r="K413" s="183" t="s">
        <v>164</v>
      </c>
      <c r="L413" s="42"/>
      <c r="M413" s="188" t="s">
        <v>19</v>
      </c>
      <c r="N413" s="189" t="s">
        <v>43</v>
      </c>
      <c r="O413" s="67"/>
      <c r="P413" s="190">
        <f>O413*H413</f>
        <v>0</v>
      </c>
      <c r="Q413" s="190">
        <v>0</v>
      </c>
      <c r="R413" s="190">
        <f>Q413*H413</f>
        <v>0</v>
      </c>
      <c r="S413" s="190">
        <v>0.19400000000000001</v>
      </c>
      <c r="T413" s="191">
        <f>S413*H413</f>
        <v>7.76</v>
      </c>
      <c r="U413" s="37"/>
      <c r="V413" s="37"/>
      <c r="W413" s="37"/>
      <c r="X413" s="37"/>
      <c r="Y413" s="37"/>
      <c r="Z413" s="37"/>
      <c r="AA413" s="37"/>
      <c r="AB413" s="37"/>
      <c r="AC413" s="37"/>
      <c r="AD413" s="37"/>
      <c r="AE413" s="37"/>
      <c r="AR413" s="192" t="s">
        <v>165</v>
      </c>
      <c r="AT413" s="192" t="s">
        <v>160</v>
      </c>
      <c r="AU413" s="192" t="s">
        <v>81</v>
      </c>
      <c r="AY413" s="20" t="s">
        <v>158</v>
      </c>
      <c r="BE413" s="193">
        <f>IF(N413="základní",J413,0)</f>
        <v>0</v>
      </c>
      <c r="BF413" s="193">
        <f>IF(N413="snížená",J413,0)</f>
        <v>0</v>
      </c>
      <c r="BG413" s="193">
        <f>IF(N413="zákl. přenesená",J413,0)</f>
        <v>0</v>
      </c>
      <c r="BH413" s="193">
        <f>IF(N413="sníž. přenesená",J413,0)</f>
        <v>0</v>
      </c>
      <c r="BI413" s="193">
        <f>IF(N413="nulová",J413,0)</f>
        <v>0</v>
      </c>
      <c r="BJ413" s="20" t="s">
        <v>79</v>
      </c>
      <c r="BK413" s="193">
        <f>ROUND(I413*H413,2)</f>
        <v>0</v>
      </c>
      <c r="BL413" s="20" t="s">
        <v>165</v>
      </c>
      <c r="BM413" s="192" t="s">
        <v>586</v>
      </c>
    </row>
    <row r="414" spans="1:65" s="2" customFormat="1" ht="54">
      <c r="A414" s="37"/>
      <c r="B414" s="38"/>
      <c r="C414" s="39"/>
      <c r="D414" s="194" t="s">
        <v>167</v>
      </c>
      <c r="E414" s="39"/>
      <c r="F414" s="195" t="s">
        <v>587</v>
      </c>
      <c r="G414" s="39"/>
      <c r="H414" s="39"/>
      <c r="I414" s="196"/>
      <c r="J414" s="39"/>
      <c r="K414" s="39"/>
      <c r="L414" s="42"/>
      <c r="M414" s="197"/>
      <c r="N414" s="198"/>
      <c r="O414" s="67"/>
      <c r="P414" s="67"/>
      <c r="Q414" s="67"/>
      <c r="R414" s="67"/>
      <c r="S414" s="67"/>
      <c r="T414" s="68"/>
      <c r="U414" s="37"/>
      <c r="V414" s="37"/>
      <c r="W414" s="37"/>
      <c r="X414" s="37"/>
      <c r="Y414" s="37"/>
      <c r="Z414" s="37"/>
      <c r="AA414" s="37"/>
      <c r="AB414" s="37"/>
      <c r="AC414" s="37"/>
      <c r="AD414" s="37"/>
      <c r="AE414" s="37"/>
      <c r="AT414" s="20" t="s">
        <v>167</v>
      </c>
      <c r="AU414" s="20" t="s">
        <v>81</v>
      </c>
    </row>
    <row r="415" spans="1:65" s="2" customFormat="1">
      <c r="A415" s="37"/>
      <c r="B415" s="38"/>
      <c r="C415" s="39"/>
      <c r="D415" s="199" t="s">
        <v>169</v>
      </c>
      <c r="E415" s="39"/>
      <c r="F415" s="200" t="s">
        <v>588</v>
      </c>
      <c r="G415" s="39"/>
      <c r="H415" s="39"/>
      <c r="I415" s="196"/>
      <c r="J415" s="39"/>
      <c r="K415" s="39"/>
      <c r="L415" s="42"/>
      <c r="M415" s="197"/>
      <c r="N415" s="198"/>
      <c r="O415" s="67"/>
      <c r="P415" s="67"/>
      <c r="Q415" s="67"/>
      <c r="R415" s="67"/>
      <c r="S415" s="67"/>
      <c r="T415" s="68"/>
      <c r="U415" s="37"/>
      <c r="V415" s="37"/>
      <c r="W415" s="37"/>
      <c r="X415" s="37"/>
      <c r="Y415" s="37"/>
      <c r="Z415" s="37"/>
      <c r="AA415" s="37"/>
      <c r="AB415" s="37"/>
      <c r="AC415" s="37"/>
      <c r="AD415" s="37"/>
      <c r="AE415" s="37"/>
      <c r="AT415" s="20" t="s">
        <v>169</v>
      </c>
      <c r="AU415" s="20" t="s">
        <v>81</v>
      </c>
    </row>
    <row r="416" spans="1:65" s="13" customFormat="1">
      <c r="B416" s="201"/>
      <c r="C416" s="202"/>
      <c r="D416" s="194" t="s">
        <v>176</v>
      </c>
      <c r="E416" s="203" t="s">
        <v>19</v>
      </c>
      <c r="F416" s="204" t="s">
        <v>589</v>
      </c>
      <c r="G416" s="202"/>
      <c r="H416" s="203" t="s">
        <v>19</v>
      </c>
      <c r="I416" s="205"/>
      <c r="J416" s="202"/>
      <c r="K416" s="202"/>
      <c r="L416" s="206"/>
      <c r="M416" s="207"/>
      <c r="N416" s="208"/>
      <c r="O416" s="208"/>
      <c r="P416" s="208"/>
      <c r="Q416" s="208"/>
      <c r="R416" s="208"/>
      <c r="S416" s="208"/>
      <c r="T416" s="209"/>
      <c r="AT416" s="210" t="s">
        <v>176</v>
      </c>
      <c r="AU416" s="210" t="s">
        <v>81</v>
      </c>
      <c r="AV416" s="13" t="s">
        <v>79</v>
      </c>
      <c r="AW416" s="13" t="s">
        <v>34</v>
      </c>
      <c r="AX416" s="13" t="s">
        <v>72</v>
      </c>
      <c r="AY416" s="210" t="s">
        <v>158</v>
      </c>
    </row>
    <row r="417" spans="1:65" s="14" customFormat="1">
      <c r="B417" s="211"/>
      <c r="C417" s="212"/>
      <c r="D417" s="194" t="s">
        <v>176</v>
      </c>
      <c r="E417" s="213" t="s">
        <v>19</v>
      </c>
      <c r="F417" s="214" t="s">
        <v>590</v>
      </c>
      <c r="G417" s="212"/>
      <c r="H417" s="215">
        <v>40</v>
      </c>
      <c r="I417" s="216"/>
      <c r="J417" s="212"/>
      <c r="K417" s="212"/>
      <c r="L417" s="217"/>
      <c r="M417" s="218"/>
      <c r="N417" s="219"/>
      <c r="O417" s="219"/>
      <c r="P417" s="219"/>
      <c r="Q417" s="219"/>
      <c r="R417" s="219"/>
      <c r="S417" s="219"/>
      <c r="T417" s="220"/>
      <c r="AT417" s="221" t="s">
        <v>176</v>
      </c>
      <c r="AU417" s="221" t="s">
        <v>81</v>
      </c>
      <c r="AV417" s="14" t="s">
        <v>81</v>
      </c>
      <c r="AW417" s="14" t="s">
        <v>34</v>
      </c>
      <c r="AX417" s="14" t="s">
        <v>72</v>
      </c>
      <c r="AY417" s="221" t="s">
        <v>158</v>
      </c>
    </row>
    <row r="418" spans="1:65" s="15" customFormat="1">
      <c r="B418" s="222"/>
      <c r="C418" s="223"/>
      <c r="D418" s="194" t="s">
        <v>176</v>
      </c>
      <c r="E418" s="224" t="s">
        <v>19</v>
      </c>
      <c r="F418" s="225" t="s">
        <v>179</v>
      </c>
      <c r="G418" s="223"/>
      <c r="H418" s="226">
        <v>40</v>
      </c>
      <c r="I418" s="227"/>
      <c r="J418" s="223"/>
      <c r="K418" s="223"/>
      <c r="L418" s="228"/>
      <c r="M418" s="229"/>
      <c r="N418" s="230"/>
      <c r="O418" s="230"/>
      <c r="P418" s="230"/>
      <c r="Q418" s="230"/>
      <c r="R418" s="230"/>
      <c r="S418" s="230"/>
      <c r="T418" s="231"/>
      <c r="AT418" s="232" t="s">
        <v>176</v>
      </c>
      <c r="AU418" s="232" t="s">
        <v>81</v>
      </c>
      <c r="AV418" s="15" t="s">
        <v>165</v>
      </c>
      <c r="AW418" s="15" t="s">
        <v>34</v>
      </c>
      <c r="AX418" s="15" t="s">
        <v>79</v>
      </c>
      <c r="AY418" s="232" t="s">
        <v>158</v>
      </c>
    </row>
    <row r="419" spans="1:65" s="2" customFormat="1" ht="16.5" customHeight="1">
      <c r="A419" s="37"/>
      <c r="B419" s="38"/>
      <c r="C419" s="181" t="s">
        <v>591</v>
      </c>
      <c r="D419" s="181" t="s">
        <v>160</v>
      </c>
      <c r="E419" s="182" t="s">
        <v>592</v>
      </c>
      <c r="F419" s="183" t="s">
        <v>593</v>
      </c>
      <c r="G419" s="184" t="s">
        <v>183</v>
      </c>
      <c r="H419" s="185">
        <v>51.878999999999998</v>
      </c>
      <c r="I419" s="186"/>
      <c r="J419" s="187">
        <f>ROUND(I419*H419,2)</f>
        <v>0</v>
      </c>
      <c r="K419" s="183" t="s">
        <v>164</v>
      </c>
      <c r="L419" s="42"/>
      <c r="M419" s="188" t="s">
        <v>19</v>
      </c>
      <c r="N419" s="189" t="s">
        <v>43</v>
      </c>
      <c r="O419" s="67"/>
      <c r="P419" s="190">
        <f>O419*H419</f>
        <v>0</v>
      </c>
      <c r="Q419" s="190">
        <v>0.12</v>
      </c>
      <c r="R419" s="190">
        <f>Q419*H419</f>
        <v>6.2254799999999992</v>
      </c>
      <c r="S419" s="190">
        <v>2.4900000000000002</v>
      </c>
      <c r="T419" s="191">
        <f>S419*H419</f>
        <v>129.17871</v>
      </c>
      <c r="U419" s="37"/>
      <c r="V419" s="37"/>
      <c r="W419" s="37"/>
      <c r="X419" s="37"/>
      <c r="Y419" s="37"/>
      <c r="Z419" s="37"/>
      <c r="AA419" s="37"/>
      <c r="AB419" s="37"/>
      <c r="AC419" s="37"/>
      <c r="AD419" s="37"/>
      <c r="AE419" s="37"/>
      <c r="AR419" s="192" t="s">
        <v>165</v>
      </c>
      <c r="AT419" s="192" t="s">
        <v>160</v>
      </c>
      <c r="AU419" s="192" t="s">
        <v>81</v>
      </c>
      <c r="AY419" s="20" t="s">
        <v>158</v>
      </c>
      <c r="BE419" s="193">
        <f>IF(N419="základní",J419,0)</f>
        <v>0</v>
      </c>
      <c r="BF419" s="193">
        <f>IF(N419="snížená",J419,0)</f>
        <v>0</v>
      </c>
      <c r="BG419" s="193">
        <f>IF(N419="zákl. přenesená",J419,0)</f>
        <v>0</v>
      </c>
      <c r="BH419" s="193">
        <f>IF(N419="sníž. přenesená",J419,0)</f>
        <v>0</v>
      </c>
      <c r="BI419" s="193">
        <f>IF(N419="nulová",J419,0)</f>
        <v>0</v>
      </c>
      <c r="BJ419" s="20" t="s">
        <v>79</v>
      </c>
      <c r="BK419" s="193">
        <f>ROUND(I419*H419,2)</f>
        <v>0</v>
      </c>
      <c r="BL419" s="20" t="s">
        <v>165</v>
      </c>
      <c r="BM419" s="192" t="s">
        <v>594</v>
      </c>
    </row>
    <row r="420" spans="1:65" s="2" customFormat="1" ht="18">
      <c r="A420" s="37"/>
      <c r="B420" s="38"/>
      <c r="C420" s="39"/>
      <c r="D420" s="194" t="s">
        <v>167</v>
      </c>
      <c r="E420" s="39"/>
      <c r="F420" s="195" t="s">
        <v>595</v>
      </c>
      <c r="G420" s="39"/>
      <c r="H420" s="39"/>
      <c r="I420" s="196"/>
      <c r="J420" s="39"/>
      <c r="K420" s="39"/>
      <c r="L420" s="42"/>
      <c r="M420" s="197"/>
      <c r="N420" s="198"/>
      <c r="O420" s="67"/>
      <c r="P420" s="67"/>
      <c r="Q420" s="67"/>
      <c r="R420" s="67"/>
      <c r="S420" s="67"/>
      <c r="T420" s="68"/>
      <c r="U420" s="37"/>
      <c r="V420" s="37"/>
      <c r="W420" s="37"/>
      <c r="X420" s="37"/>
      <c r="Y420" s="37"/>
      <c r="Z420" s="37"/>
      <c r="AA420" s="37"/>
      <c r="AB420" s="37"/>
      <c r="AC420" s="37"/>
      <c r="AD420" s="37"/>
      <c r="AE420" s="37"/>
      <c r="AT420" s="20" t="s">
        <v>167</v>
      </c>
      <c r="AU420" s="20" t="s">
        <v>81</v>
      </c>
    </row>
    <row r="421" spans="1:65" s="2" customFormat="1">
      <c r="A421" s="37"/>
      <c r="B421" s="38"/>
      <c r="C421" s="39"/>
      <c r="D421" s="199" t="s">
        <v>169</v>
      </c>
      <c r="E421" s="39"/>
      <c r="F421" s="200" t="s">
        <v>596</v>
      </c>
      <c r="G421" s="39"/>
      <c r="H421" s="39"/>
      <c r="I421" s="196"/>
      <c r="J421" s="39"/>
      <c r="K421" s="39"/>
      <c r="L421" s="42"/>
      <c r="M421" s="197"/>
      <c r="N421" s="198"/>
      <c r="O421" s="67"/>
      <c r="P421" s="67"/>
      <c r="Q421" s="67"/>
      <c r="R421" s="67"/>
      <c r="S421" s="67"/>
      <c r="T421" s="68"/>
      <c r="U421" s="37"/>
      <c r="V421" s="37"/>
      <c r="W421" s="37"/>
      <c r="X421" s="37"/>
      <c r="Y421" s="37"/>
      <c r="Z421" s="37"/>
      <c r="AA421" s="37"/>
      <c r="AB421" s="37"/>
      <c r="AC421" s="37"/>
      <c r="AD421" s="37"/>
      <c r="AE421" s="37"/>
      <c r="AT421" s="20" t="s">
        <v>169</v>
      </c>
      <c r="AU421" s="20" t="s">
        <v>81</v>
      </c>
    </row>
    <row r="422" spans="1:65" s="14" customFormat="1">
      <c r="B422" s="211"/>
      <c r="C422" s="212"/>
      <c r="D422" s="194" t="s">
        <v>176</v>
      </c>
      <c r="E422" s="213" t="s">
        <v>19</v>
      </c>
      <c r="F422" s="214" t="s">
        <v>597</v>
      </c>
      <c r="G422" s="212"/>
      <c r="H422" s="215">
        <v>12.558</v>
      </c>
      <c r="I422" s="216"/>
      <c r="J422" s="212"/>
      <c r="K422" s="212"/>
      <c r="L422" s="217"/>
      <c r="M422" s="218"/>
      <c r="N422" s="219"/>
      <c r="O422" s="219"/>
      <c r="P422" s="219"/>
      <c r="Q422" s="219"/>
      <c r="R422" s="219"/>
      <c r="S422" s="219"/>
      <c r="T422" s="220"/>
      <c r="AT422" s="221" t="s">
        <v>176</v>
      </c>
      <c r="AU422" s="221" t="s">
        <v>81</v>
      </c>
      <c r="AV422" s="14" t="s">
        <v>81</v>
      </c>
      <c r="AW422" s="14" t="s">
        <v>34</v>
      </c>
      <c r="AX422" s="14" t="s">
        <v>72</v>
      </c>
      <c r="AY422" s="221" t="s">
        <v>158</v>
      </c>
    </row>
    <row r="423" spans="1:65" s="14" customFormat="1">
      <c r="B423" s="211"/>
      <c r="C423" s="212"/>
      <c r="D423" s="194" t="s">
        <v>176</v>
      </c>
      <c r="E423" s="213" t="s">
        <v>19</v>
      </c>
      <c r="F423" s="214" t="s">
        <v>598</v>
      </c>
      <c r="G423" s="212"/>
      <c r="H423" s="215">
        <v>13.234</v>
      </c>
      <c r="I423" s="216"/>
      <c r="J423" s="212"/>
      <c r="K423" s="212"/>
      <c r="L423" s="217"/>
      <c r="M423" s="218"/>
      <c r="N423" s="219"/>
      <c r="O423" s="219"/>
      <c r="P423" s="219"/>
      <c r="Q423" s="219"/>
      <c r="R423" s="219"/>
      <c r="S423" s="219"/>
      <c r="T423" s="220"/>
      <c r="AT423" s="221" t="s">
        <v>176</v>
      </c>
      <c r="AU423" s="221" t="s">
        <v>81</v>
      </c>
      <c r="AV423" s="14" t="s">
        <v>81</v>
      </c>
      <c r="AW423" s="14" t="s">
        <v>34</v>
      </c>
      <c r="AX423" s="14" t="s">
        <v>72</v>
      </c>
      <c r="AY423" s="221" t="s">
        <v>158</v>
      </c>
    </row>
    <row r="424" spans="1:65" s="14" customFormat="1">
      <c r="B424" s="211"/>
      <c r="C424" s="212"/>
      <c r="D424" s="194" t="s">
        <v>176</v>
      </c>
      <c r="E424" s="213" t="s">
        <v>19</v>
      </c>
      <c r="F424" s="214" t="s">
        <v>599</v>
      </c>
      <c r="G424" s="212"/>
      <c r="H424" s="215">
        <v>3.6230000000000002</v>
      </c>
      <c r="I424" s="216"/>
      <c r="J424" s="212"/>
      <c r="K424" s="212"/>
      <c r="L424" s="217"/>
      <c r="M424" s="218"/>
      <c r="N424" s="219"/>
      <c r="O424" s="219"/>
      <c r="P424" s="219"/>
      <c r="Q424" s="219"/>
      <c r="R424" s="219"/>
      <c r="S424" s="219"/>
      <c r="T424" s="220"/>
      <c r="AT424" s="221" t="s">
        <v>176</v>
      </c>
      <c r="AU424" s="221" t="s">
        <v>81</v>
      </c>
      <c r="AV424" s="14" t="s">
        <v>81</v>
      </c>
      <c r="AW424" s="14" t="s">
        <v>34</v>
      </c>
      <c r="AX424" s="14" t="s">
        <v>72</v>
      </c>
      <c r="AY424" s="221" t="s">
        <v>158</v>
      </c>
    </row>
    <row r="425" spans="1:65" s="14" customFormat="1">
      <c r="B425" s="211"/>
      <c r="C425" s="212"/>
      <c r="D425" s="194" t="s">
        <v>176</v>
      </c>
      <c r="E425" s="213" t="s">
        <v>19</v>
      </c>
      <c r="F425" s="214" t="s">
        <v>600</v>
      </c>
      <c r="G425" s="212"/>
      <c r="H425" s="215">
        <v>22.463999999999999</v>
      </c>
      <c r="I425" s="216"/>
      <c r="J425" s="212"/>
      <c r="K425" s="212"/>
      <c r="L425" s="217"/>
      <c r="M425" s="218"/>
      <c r="N425" s="219"/>
      <c r="O425" s="219"/>
      <c r="P425" s="219"/>
      <c r="Q425" s="219"/>
      <c r="R425" s="219"/>
      <c r="S425" s="219"/>
      <c r="T425" s="220"/>
      <c r="AT425" s="221" t="s">
        <v>176</v>
      </c>
      <c r="AU425" s="221" t="s">
        <v>81</v>
      </c>
      <c r="AV425" s="14" t="s">
        <v>81</v>
      </c>
      <c r="AW425" s="14" t="s">
        <v>34</v>
      </c>
      <c r="AX425" s="14" t="s">
        <v>72</v>
      </c>
      <c r="AY425" s="221" t="s">
        <v>158</v>
      </c>
    </row>
    <row r="426" spans="1:65" s="15" customFormat="1">
      <c r="B426" s="222"/>
      <c r="C426" s="223"/>
      <c r="D426" s="194" t="s">
        <v>176</v>
      </c>
      <c r="E426" s="224" t="s">
        <v>19</v>
      </c>
      <c r="F426" s="225" t="s">
        <v>179</v>
      </c>
      <c r="G426" s="223"/>
      <c r="H426" s="226">
        <v>51.879000000000005</v>
      </c>
      <c r="I426" s="227"/>
      <c r="J426" s="223"/>
      <c r="K426" s="223"/>
      <c r="L426" s="228"/>
      <c r="M426" s="229"/>
      <c r="N426" s="230"/>
      <c r="O426" s="230"/>
      <c r="P426" s="230"/>
      <c r="Q426" s="230"/>
      <c r="R426" s="230"/>
      <c r="S426" s="230"/>
      <c r="T426" s="231"/>
      <c r="AT426" s="232" t="s">
        <v>176</v>
      </c>
      <c r="AU426" s="232" t="s">
        <v>81</v>
      </c>
      <c r="AV426" s="15" t="s">
        <v>165</v>
      </c>
      <c r="AW426" s="15" t="s">
        <v>34</v>
      </c>
      <c r="AX426" s="15" t="s">
        <v>79</v>
      </c>
      <c r="AY426" s="232" t="s">
        <v>158</v>
      </c>
    </row>
    <row r="427" spans="1:65" s="2" customFormat="1" ht="21.75" customHeight="1">
      <c r="A427" s="37"/>
      <c r="B427" s="38"/>
      <c r="C427" s="181" t="s">
        <v>601</v>
      </c>
      <c r="D427" s="181" t="s">
        <v>160</v>
      </c>
      <c r="E427" s="182" t="s">
        <v>602</v>
      </c>
      <c r="F427" s="183" t="s">
        <v>603</v>
      </c>
      <c r="G427" s="184" t="s">
        <v>183</v>
      </c>
      <c r="H427" s="185">
        <v>4.7910000000000004</v>
      </c>
      <c r="I427" s="186"/>
      <c r="J427" s="187">
        <f>ROUND(I427*H427,2)</f>
        <v>0</v>
      </c>
      <c r="K427" s="183" t="s">
        <v>164</v>
      </c>
      <c r="L427" s="42"/>
      <c r="M427" s="188" t="s">
        <v>19</v>
      </c>
      <c r="N427" s="189" t="s">
        <v>43</v>
      </c>
      <c r="O427" s="67"/>
      <c r="P427" s="190">
        <f>O427*H427</f>
        <v>0</v>
      </c>
      <c r="Q427" s="190">
        <v>0.12</v>
      </c>
      <c r="R427" s="190">
        <f>Q427*H427</f>
        <v>0.57491999999999999</v>
      </c>
      <c r="S427" s="190">
        <v>2.2000000000000002</v>
      </c>
      <c r="T427" s="191">
        <f>S427*H427</f>
        <v>10.540200000000002</v>
      </c>
      <c r="U427" s="37"/>
      <c r="V427" s="37"/>
      <c r="W427" s="37"/>
      <c r="X427" s="37"/>
      <c r="Y427" s="37"/>
      <c r="Z427" s="37"/>
      <c r="AA427" s="37"/>
      <c r="AB427" s="37"/>
      <c r="AC427" s="37"/>
      <c r="AD427" s="37"/>
      <c r="AE427" s="37"/>
      <c r="AR427" s="192" t="s">
        <v>165</v>
      </c>
      <c r="AT427" s="192" t="s">
        <v>160</v>
      </c>
      <c r="AU427" s="192" t="s">
        <v>81</v>
      </c>
      <c r="AY427" s="20" t="s">
        <v>158</v>
      </c>
      <c r="BE427" s="193">
        <f>IF(N427="základní",J427,0)</f>
        <v>0</v>
      </c>
      <c r="BF427" s="193">
        <f>IF(N427="snížená",J427,0)</f>
        <v>0</v>
      </c>
      <c r="BG427" s="193">
        <f>IF(N427="zákl. přenesená",J427,0)</f>
        <v>0</v>
      </c>
      <c r="BH427" s="193">
        <f>IF(N427="sníž. přenesená",J427,0)</f>
        <v>0</v>
      </c>
      <c r="BI427" s="193">
        <f>IF(N427="nulová",J427,0)</f>
        <v>0</v>
      </c>
      <c r="BJ427" s="20" t="s">
        <v>79</v>
      </c>
      <c r="BK427" s="193">
        <f>ROUND(I427*H427,2)</f>
        <v>0</v>
      </c>
      <c r="BL427" s="20" t="s">
        <v>165</v>
      </c>
      <c r="BM427" s="192" t="s">
        <v>604</v>
      </c>
    </row>
    <row r="428" spans="1:65" s="2" customFormat="1">
      <c r="A428" s="37"/>
      <c r="B428" s="38"/>
      <c r="C428" s="39"/>
      <c r="D428" s="194" t="s">
        <v>167</v>
      </c>
      <c r="E428" s="39"/>
      <c r="F428" s="195" t="s">
        <v>605</v>
      </c>
      <c r="G428" s="39"/>
      <c r="H428" s="39"/>
      <c r="I428" s="196"/>
      <c r="J428" s="39"/>
      <c r="K428" s="39"/>
      <c r="L428" s="42"/>
      <c r="M428" s="197"/>
      <c r="N428" s="198"/>
      <c r="O428" s="67"/>
      <c r="P428" s="67"/>
      <c r="Q428" s="67"/>
      <c r="R428" s="67"/>
      <c r="S428" s="67"/>
      <c r="T428" s="68"/>
      <c r="U428" s="37"/>
      <c r="V428" s="37"/>
      <c r="W428" s="37"/>
      <c r="X428" s="37"/>
      <c r="Y428" s="37"/>
      <c r="Z428" s="37"/>
      <c r="AA428" s="37"/>
      <c r="AB428" s="37"/>
      <c r="AC428" s="37"/>
      <c r="AD428" s="37"/>
      <c r="AE428" s="37"/>
      <c r="AT428" s="20" t="s">
        <v>167</v>
      </c>
      <c r="AU428" s="20" t="s">
        <v>81</v>
      </c>
    </row>
    <row r="429" spans="1:65" s="2" customFormat="1">
      <c r="A429" s="37"/>
      <c r="B429" s="38"/>
      <c r="C429" s="39"/>
      <c r="D429" s="199" t="s">
        <v>169</v>
      </c>
      <c r="E429" s="39"/>
      <c r="F429" s="200" t="s">
        <v>606</v>
      </c>
      <c r="G429" s="39"/>
      <c r="H429" s="39"/>
      <c r="I429" s="196"/>
      <c r="J429" s="39"/>
      <c r="K429" s="39"/>
      <c r="L429" s="42"/>
      <c r="M429" s="197"/>
      <c r="N429" s="198"/>
      <c r="O429" s="67"/>
      <c r="P429" s="67"/>
      <c r="Q429" s="67"/>
      <c r="R429" s="67"/>
      <c r="S429" s="67"/>
      <c r="T429" s="68"/>
      <c r="U429" s="37"/>
      <c r="V429" s="37"/>
      <c r="W429" s="37"/>
      <c r="X429" s="37"/>
      <c r="Y429" s="37"/>
      <c r="Z429" s="37"/>
      <c r="AA429" s="37"/>
      <c r="AB429" s="37"/>
      <c r="AC429" s="37"/>
      <c r="AD429" s="37"/>
      <c r="AE429" s="37"/>
      <c r="AT429" s="20" t="s">
        <v>169</v>
      </c>
      <c r="AU429" s="20" t="s">
        <v>81</v>
      </c>
    </row>
    <row r="430" spans="1:65" s="14" customFormat="1">
      <c r="B430" s="211"/>
      <c r="C430" s="212"/>
      <c r="D430" s="194" t="s">
        <v>176</v>
      </c>
      <c r="E430" s="213" t="s">
        <v>19</v>
      </c>
      <c r="F430" s="214" t="s">
        <v>607</v>
      </c>
      <c r="G430" s="212"/>
      <c r="H430" s="215">
        <v>0.871</v>
      </c>
      <c r="I430" s="216"/>
      <c r="J430" s="212"/>
      <c r="K430" s="212"/>
      <c r="L430" s="217"/>
      <c r="M430" s="218"/>
      <c r="N430" s="219"/>
      <c r="O430" s="219"/>
      <c r="P430" s="219"/>
      <c r="Q430" s="219"/>
      <c r="R430" s="219"/>
      <c r="S430" s="219"/>
      <c r="T430" s="220"/>
      <c r="AT430" s="221" t="s">
        <v>176</v>
      </c>
      <c r="AU430" s="221" t="s">
        <v>81</v>
      </c>
      <c r="AV430" s="14" t="s">
        <v>81</v>
      </c>
      <c r="AW430" s="14" t="s">
        <v>34</v>
      </c>
      <c r="AX430" s="14" t="s">
        <v>72</v>
      </c>
      <c r="AY430" s="221" t="s">
        <v>158</v>
      </c>
    </row>
    <row r="431" spans="1:65" s="14" customFormat="1">
      <c r="B431" s="211"/>
      <c r="C431" s="212"/>
      <c r="D431" s="194" t="s">
        <v>176</v>
      </c>
      <c r="E431" s="213" t="s">
        <v>19</v>
      </c>
      <c r="F431" s="214" t="s">
        <v>608</v>
      </c>
      <c r="G431" s="212"/>
      <c r="H431" s="215">
        <v>3.92</v>
      </c>
      <c r="I431" s="216"/>
      <c r="J431" s="212"/>
      <c r="K431" s="212"/>
      <c r="L431" s="217"/>
      <c r="M431" s="218"/>
      <c r="N431" s="219"/>
      <c r="O431" s="219"/>
      <c r="P431" s="219"/>
      <c r="Q431" s="219"/>
      <c r="R431" s="219"/>
      <c r="S431" s="219"/>
      <c r="T431" s="220"/>
      <c r="AT431" s="221" t="s">
        <v>176</v>
      </c>
      <c r="AU431" s="221" t="s">
        <v>81</v>
      </c>
      <c r="AV431" s="14" t="s">
        <v>81</v>
      </c>
      <c r="AW431" s="14" t="s">
        <v>34</v>
      </c>
      <c r="AX431" s="14" t="s">
        <v>72</v>
      </c>
      <c r="AY431" s="221" t="s">
        <v>158</v>
      </c>
    </row>
    <row r="432" spans="1:65" s="15" customFormat="1">
      <c r="B432" s="222"/>
      <c r="C432" s="223"/>
      <c r="D432" s="194" t="s">
        <v>176</v>
      </c>
      <c r="E432" s="224" t="s">
        <v>19</v>
      </c>
      <c r="F432" s="225" t="s">
        <v>179</v>
      </c>
      <c r="G432" s="223"/>
      <c r="H432" s="226">
        <v>4.7910000000000004</v>
      </c>
      <c r="I432" s="227"/>
      <c r="J432" s="223"/>
      <c r="K432" s="223"/>
      <c r="L432" s="228"/>
      <c r="M432" s="229"/>
      <c r="N432" s="230"/>
      <c r="O432" s="230"/>
      <c r="P432" s="230"/>
      <c r="Q432" s="230"/>
      <c r="R432" s="230"/>
      <c r="S432" s="230"/>
      <c r="T432" s="231"/>
      <c r="AT432" s="232" t="s">
        <v>176</v>
      </c>
      <c r="AU432" s="232" t="s">
        <v>81</v>
      </c>
      <c r="AV432" s="15" t="s">
        <v>165</v>
      </c>
      <c r="AW432" s="15" t="s">
        <v>34</v>
      </c>
      <c r="AX432" s="15" t="s">
        <v>79</v>
      </c>
      <c r="AY432" s="232" t="s">
        <v>158</v>
      </c>
    </row>
    <row r="433" spans="1:65" s="2" customFormat="1" ht="16.5" customHeight="1">
      <c r="A433" s="37"/>
      <c r="B433" s="38"/>
      <c r="C433" s="181" t="s">
        <v>609</v>
      </c>
      <c r="D433" s="181" t="s">
        <v>160</v>
      </c>
      <c r="E433" s="182" t="s">
        <v>610</v>
      </c>
      <c r="F433" s="183" t="s">
        <v>611</v>
      </c>
      <c r="G433" s="184" t="s">
        <v>183</v>
      </c>
      <c r="H433" s="185">
        <v>4.4889999999999999</v>
      </c>
      <c r="I433" s="186"/>
      <c r="J433" s="187">
        <f>ROUND(I433*H433,2)</f>
        <v>0</v>
      </c>
      <c r="K433" s="183" t="s">
        <v>164</v>
      </c>
      <c r="L433" s="42"/>
      <c r="M433" s="188" t="s">
        <v>19</v>
      </c>
      <c r="N433" s="189" t="s">
        <v>43</v>
      </c>
      <c r="O433" s="67"/>
      <c r="P433" s="190">
        <f>O433*H433</f>
        <v>0</v>
      </c>
      <c r="Q433" s="190">
        <v>0.12171</v>
      </c>
      <c r="R433" s="190">
        <f>Q433*H433</f>
        <v>0.54635619000000002</v>
      </c>
      <c r="S433" s="190">
        <v>2.4</v>
      </c>
      <c r="T433" s="191">
        <f>S433*H433</f>
        <v>10.7736</v>
      </c>
      <c r="U433" s="37"/>
      <c r="V433" s="37"/>
      <c r="W433" s="37"/>
      <c r="X433" s="37"/>
      <c r="Y433" s="37"/>
      <c r="Z433" s="37"/>
      <c r="AA433" s="37"/>
      <c r="AB433" s="37"/>
      <c r="AC433" s="37"/>
      <c r="AD433" s="37"/>
      <c r="AE433" s="37"/>
      <c r="AR433" s="192" t="s">
        <v>165</v>
      </c>
      <c r="AT433" s="192" t="s">
        <v>160</v>
      </c>
      <c r="AU433" s="192" t="s">
        <v>81</v>
      </c>
      <c r="AY433" s="20" t="s">
        <v>158</v>
      </c>
      <c r="BE433" s="193">
        <f>IF(N433="základní",J433,0)</f>
        <v>0</v>
      </c>
      <c r="BF433" s="193">
        <f>IF(N433="snížená",J433,0)</f>
        <v>0</v>
      </c>
      <c r="BG433" s="193">
        <f>IF(N433="zákl. přenesená",J433,0)</f>
        <v>0</v>
      </c>
      <c r="BH433" s="193">
        <f>IF(N433="sníž. přenesená",J433,0)</f>
        <v>0</v>
      </c>
      <c r="BI433" s="193">
        <f>IF(N433="nulová",J433,0)</f>
        <v>0</v>
      </c>
      <c r="BJ433" s="20" t="s">
        <v>79</v>
      </c>
      <c r="BK433" s="193">
        <f>ROUND(I433*H433,2)</f>
        <v>0</v>
      </c>
      <c r="BL433" s="20" t="s">
        <v>165</v>
      </c>
      <c r="BM433" s="192" t="s">
        <v>612</v>
      </c>
    </row>
    <row r="434" spans="1:65" s="2" customFormat="1" ht="18">
      <c r="A434" s="37"/>
      <c r="B434" s="38"/>
      <c r="C434" s="39"/>
      <c r="D434" s="194" t="s">
        <v>167</v>
      </c>
      <c r="E434" s="39"/>
      <c r="F434" s="195" t="s">
        <v>613</v>
      </c>
      <c r="G434" s="39"/>
      <c r="H434" s="39"/>
      <c r="I434" s="196"/>
      <c r="J434" s="39"/>
      <c r="K434" s="39"/>
      <c r="L434" s="42"/>
      <c r="M434" s="197"/>
      <c r="N434" s="198"/>
      <c r="O434" s="67"/>
      <c r="P434" s="67"/>
      <c r="Q434" s="67"/>
      <c r="R434" s="67"/>
      <c r="S434" s="67"/>
      <c r="T434" s="68"/>
      <c r="U434" s="37"/>
      <c r="V434" s="37"/>
      <c r="W434" s="37"/>
      <c r="X434" s="37"/>
      <c r="Y434" s="37"/>
      <c r="Z434" s="37"/>
      <c r="AA434" s="37"/>
      <c r="AB434" s="37"/>
      <c r="AC434" s="37"/>
      <c r="AD434" s="37"/>
      <c r="AE434" s="37"/>
      <c r="AT434" s="20" t="s">
        <v>167</v>
      </c>
      <c r="AU434" s="20" t="s">
        <v>81</v>
      </c>
    </row>
    <row r="435" spans="1:65" s="2" customFormat="1">
      <c r="A435" s="37"/>
      <c r="B435" s="38"/>
      <c r="C435" s="39"/>
      <c r="D435" s="199" t="s">
        <v>169</v>
      </c>
      <c r="E435" s="39"/>
      <c r="F435" s="200" t="s">
        <v>614</v>
      </c>
      <c r="G435" s="39"/>
      <c r="H435" s="39"/>
      <c r="I435" s="196"/>
      <c r="J435" s="39"/>
      <c r="K435" s="39"/>
      <c r="L435" s="42"/>
      <c r="M435" s="197"/>
      <c r="N435" s="198"/>
      <c r="O435" s="67"/>
      <c r="P435" s="67"/>
      <c r="Q435" s="67"/>
      <c r="R435" s="67"/>
      <c r="S435" s="67"/>
      <c r="T435" s="68"/>
      <c r="U435" s="37"/>
      <c r="V435" s="37"/>
      <c r="W435" s="37"/>
      <c r="X435" s="37"/>
      <c r="Y435" s="37"/>
      <c r="Z435" s="37"/>
      <c r="AA435" s="37"/>
      <c r="AB435" s="37"/>
      <c r="AC435" s="37"/>
      <c r="AD435" s="37"/>
      <c r="AE435" s="37"/>
      <c r="AT435" s="20" t="s">
        <v>169</v>
      </c>
      <c r="AU435" s="20" t="s">
        <v>81</v>
      </c>
    </row>
    <row r="436" spans="1:65" s="14" customFormat="1">
      <c r="B436" s="211"/>
      <c r="C436" s="212"/>
      <c r="D436" s="194" t="s">
        <v>176</v>
      </c>
      <c r="E436" s="213" t="s">
        <v>19</v>
      </c>
      <c r="F436" s="214" t="s">
        <v>607</v>
      </c>
      <c r="G436" s="212"/>
      <c r="H436" s="215">
        <v>0.871</v>
      </c>
      <c r="I436" s="216"/>
      <c r="J436" s="212"/>
      <c r="K436" s="212"/>
      <c r="L436" s="217"/>
      <c r="M436" s="218"/>
      <c r="N436" s="219"/>
      <c r="O436" s="219"/>
      <c r="P436" s="219"/>
      <c r="Q436" s="219"/>
      <c r="R436" s="219"/>
      <c r="S436" s="219"/>
      <c r="T436" s="220"/>
      <c r="AT436" s="221" t="s">
        <v>176</v>
      </c>
      <c r="AU436" s="221" t="s">
        <v>81</v>
      </c>
      <c r="AV436" s="14" t="s">
        <v>81</v>
      </c>
      <c r="AW436" s="14" t="s">
        <v>34</v>
      </c>
      <c r="AX436" s="14" t="s">
        <v>72</v>
      </c>
      <c r="AY436" s="221" t="s">
        <v>158</v>
      </c>
    </row>
    <row r="437" spans="1:65" s="14" customFormat="1">
      <c r="B437" s="211"/>
      <c r="C437" s="212"/>
      <c r="D437" s="194" t="s">
        <v>176</v>
      </c>
      <c r="E437" s="213" t="s">
        <v>19</v>
      </c>
      <c r="F437" s="214" t="s">
        <v>615</v>
      </c>
      <c r="G437" s="212"/>
      <c r="H437" s="215">
        <v>3.6179999999999999</v>
      </c>
      <c r="I437" s="216"/>
      <c r="J437" s="212"/>
      <c r="K437" s="212"/>
      <c r="L437" s="217"/>
      <c r="M437" s="218"/>
      <c r="N437" s="219"/>
      <c r="O437" s="219"/>
      <c r="P437" s="219"/>
      <c r="Q437" s="219"/>
      <c r="R437" s="219"/>
      <c r="S437" s="219"/>
      <c r="T437" s="220"/>
      <c r="AT437" s="221" t="s">
        <v>176</v>
      </c>
      <c r="AU437" s="221" t="s">
        <v>81</v>
      </c>
      <c r="AV437" s="14" t="s">
        <v>81</v>
      </c>
      <c r="AW437" s="14" t="s">
        <v>34</v>
      </c>
      <c r="AX437" s="14" t="s">
        <v>72</v>
      </c>
      <c r="AY437" s="221" t="s">
        <v>158</v>
      </c>
    </row>
    <row r="438" spans="1:65" s="15" customFormat="1">
      <c r="B438" s="222"/>
      <c r="C438" s="223"/>
      <c r="D438" s="194" t="s">
        <v>176</v>
      </c>
      <c r="E438" s="224" t="s">
        <v>19</v>
      </c>
      <c r="F438" s="225" t="s">
        <v>179</v>
      </c>
      <c r="G438" s="223"/>
      <c r="H438" s="226">
        <v>4.4889999999999999</v>
      </c>
      <c r="I438" s="227"/>
      <c r="J438" s="223"/>
      <c r="K438" s="223"/>
      <c r="L438" s="228"/>
      <c r="M438" s="229"/>
      <c r="N438" s="230"/>
      <c r="O438" s="230"/>
      <c r="P438" s="230"/>
      <c r="Q438" s="230"/>
      <c r="R438" s="230"/>
      <c r="S438" s="230"/>
      <c r="T438" s="231"/>
      <c r="AT438" s="232" t="s">
        <v>176</v>
      </c>
      <c r="AU438" s="232" t="s">
        <v>81</v>
      </c>
      <c r="AV438" s="15" t="s">
        <v>165</v>
      </c>
      <c r="AW438" s="15" t="s">
        <v>34</v>
      </c>
      <c r="AX438" s="15" t="s">
        <v>79</v>
      </c>
      <c r="AY438" s="232" t="s">
        <v>158</v>
      </c>
    </row>
    <row r="439" spans="1:65" s="12" customFormat="1" ht="22.9" customHeight="1">
      <c r="B439" s="165"/>
      <c r="C439" s="166"/>
      <c r="D439" s="167" t="s">
        <v>71</v>
      </c>
      <c r="E439" s="179" t="s">
        <v>616</v>
      </c>
      <c r="F439" s="179" t="s">
        <v>617</v>
      </c>
      <c r="G439" s="166"/>
      <c r="H439" s="166"/>
      <c r="I439" s="169"/>
      <c r="J439" s="180">
        <f>BK439</f>
        <v>0</v>
      </c>
      <c r="K439" s="166"/>
      <c r="L439" s="171"/>
      <c r="M439" s="172"/>
      <c r="N439" s="173"/>
      <c r="O439" s="173"/>
      <c r="P439" s="174">
        <f>SUM(P440:P489)</f>
        <v>0</v>
      </c>
      <c r="Q439" s="173"/>
      <c r="R439" s="174">
        <f>SUM(R440:R489)</f>
        <v>0</v>
      </c>
      <c r="S439" s="173"/>
      <c r="T439" s="175">
        <f>SUM(T440:T489)</f>
        <v>0</v>
      </c>
      <c r="AR439" s="176" t="s">
        <v>79</v>
      </c>
      <c r="AT439" s="177" t="s">
        <v>71</v>
      </c>
      <c r="AU439" s="177" t="s">
        <v>79</v>
      </c>
      <c r="AY439" s="176" t="s">
        <v>158</v>
      </c>
      <c r="BK439" s="178">
        <f>SUM(BK440:BK489)</f>
        <v>0</v>
      </c>
    </row>
    <row r="440" spans="1:65" s="2" customFormat="1" ht="33" customHeight="1">
      <c r="A440" s="37"/>
      <c r="B440" s="38"/>
      <c r="C440" s="181" t="s">
        <v>618</v>
      </c>
      <c r="D440" s="181" t="s">
        <v>160</v>
      </c>
      <c r="E440" s="182" t="s">
        <v>619</v>
      </c>
      <c r="F440" s="183" t="s">
        <v>620</v>
      </c>
      <c r="G440" s="184" t="s">
        <v>223</v>
      </c>
      <c r="H440" s="185">
        <v>10.539</v>
      </c>
      <c r="I440" s="186"/>
      <c r="J440" s="187">
        <f>ROUND(I440*H440,2)</f>
        <v>0</v>
      </c>
      <c r="K440" s="183" t="s">
        <v>164</v>
      </c>
      <c r="L440" s="42"/>
      <c r="M440" s="188" t="s">
        <v>19</v>
      </c>
      <c r="N440" s="189" t="s">
        <v>43</v>
      </c>
      <c r="O440" s="67"/>
      <c r="P440" s="190">
        <f>O440*H440</f>
        <v>0</v>
      </c>
      <c r="Q440" s="190">
        <v>0</v>
      </c>
      <c r="R440" s="190">
        <f>Q440*H440</f>
        <v>0</v>
      </c>
      <c r="S440" s="190">
        <v>0</v>
      </c>
      <c r="T440" s="191">
        <f>S440*H440</f>
        <v>0</v>
      </c>
      <c r="U440" s="37"/>
      <c r="V440" s="37"/>
      <c r="W440" s="37"/>
      <c r="X440" s="37"/>
      <c r="Y440" s="37"/>
      <c r="Z440" s="37"/>
      <c r="AA440" s="37"/>
      <c r="AB440" s="37"/>
      <c r="AC440" s="37"/>
      <c r="AD440" s="37"/>
      <c r="AE440" s="37"/>
      <c r="AR440" s="192" t="s">
        <v>165</v>
      </c>
      <c r="AT440" s="192" t="s">
        <v>160</v>
      </c>
      <c r="AU440" s="192" t="s">
        <v>81</v>
      </c>
      <c r="AY440" s="20" t="s">
        <v>158</v>
      </c>
      <c r="BE440" s="193">
        <f>IF(N440="základní",J440,0)</f>
        <v>0</v>
      </c>
      <c r="BF440" s="193">
        <f>IF(N440="snížená",J440,0)</f>
        <v>0</v>
      </c>
      <c r="BG440" s="193">
        <f>IF(N440="zákl. přenesená",J440,0)</f>
        <v>0</v>
      </c>
      <c r="BH440" s="193">
        <f>IF(N440="sníž. přenesená",J440,0)</f>
        <v>0</v>
      </c>
      <c r="BI440" s="193">
        <f>IF(N440="nulová",J440,0)</f>
        <v>0</v>
      </c>
      <c r="BJ440" s="20" t="s">
        <v>79</v>
      </c>
      <c r="BK440" s="193">
        <f>ROUND(I440*H440,2)</f>
        <v>0</v>
      </c>
      <c r="BL440" s="20" t="s">
        <v>165</v>
      </c>
      <c r="BM440" s="192" t="s">
        <v>621</v>
      </c>
    </row>
    <row r="441" spans="1:65" s="2" customFormat="1" ht="27">
      <c r="A441" s="37"/>
      <c r="B441" s="38"/>
      <c r="C441" s="39"/>
      <c r="D441" s="194" t="s">
        <v>167</v>
      </c>
      <c r="E441" s="39"/>
      <c r="F441" s="195" t="s">
        <v>622</v>
      </c>
      <c r="G441" s="39"/>
      <c r="H441" s="39"/>
      <c r="I441" s="196"/>
      <c r="J441" s="39"/>
      <c r="K441" s="39"/>
      <c r="L441" s="42"/>
      <c r="M441" s="197"/>
      <c r="N441" s="198"/>
      <c r="O441" s="67"/>
      <c r="P441" s="67"/>
      <c r="Q441" s="67"/>
      <c r="R441" s="67"/>
      <c r="S441" s="67"/>
      <c r="T441" s="68"/>
      <c r="U441" s="37"/>
      <c r="V441" s="37"/>
      <c r="W441" s="37"/>
      <c r="X441" s="37"/>
      <c r="Y441" s="37"/>
      <c r="Z441" s="37"/>
      <c r="AA441" s="37"/>
      <c r="AB441" s="37"/>
      <c r="AC441" s="37"/>
      <c r="AD441" s="37"/>
      <c r="AE441" s="37"/>
      <c r="AT441" s="20" t="s">
        <v>167</v>
      </c>
      <c r="AU441" s="20" t="s">
        <v>81</v>
      </c>
    </row>
    <row r="442" spans="1:65" s="2" customFormat="1">
      <c r="A442" s="37"/>
      <c r="B442" s="38"/>
      <c r="C442" s="39"/>
      <c r="D442" s="199" t="s">
        <v>169</v>
      </c>
      <c r="E442" s="39"/>
      <c r="F442" s="200" t="s">
        <v>623</v>
      </c>
      <c r="G442" s="39"/>
      <c r="H442" s="39"/>
      <c r="I442" s="196"/>
      <c r="J442" s="39"/>
      <c r="K442" s="39"/>
      <c r="L442" s="42"/>
      <c r="M442" s="197"/>
      <c r="N442" s="198"/>
      <c r="O442" s="67"/>
      <c r="P442" s="67"/>
      <c r="Q442" s="67"/>
      <c r="R442" s="67"/>
      <c r="S442" s="67"/>
      <c r="T442" s="68"/>
      <c r="U442" s="37"/>
      <c r="V442" s="37"/>
      <c r="W442" s="37"/>
      <c r="X442" s="37"/>
      <c r="Y442" s="37"/>
      <c r="Z442" s="37"/>
      <c r="AA442" s="37"/>
      <c r="AB442" s="37"/>
      <c r="AC442" s="37"/>
      <c r="AD442" s="37"/>
      <c r="AE442" s="37"/>
      <c r="AT442" s="20" t="s">
        <v>169</v>
      </c>
      <c r="AU442" s="20" t="s">
        <v>81</v>
      </c>
    </row>
    <row r="443" spans="1:65" s="13" customFormat="1">
      <c r="B443" s="201"/>
      <c r="C443" s="202"/>
      <c r="D443" s="194" t="s">
        <v>176</v>
      </c>
      <c r="E443" s="203" t="s">
        <v>19</v>
      </c>
      <c r="F443" s="204" t="s">
        <v>624</v>
      </c>
      <c r="G443" s="202"/>
      <c r="H443" s="203" t="s">
        <v>19</v>
      </c>
      <c r="I443" s="205"/>
      <c r="J443" s="202"/>
      <c r="K443" s="202"/>
      <c r="L443" s="206"/>
      <c r="M443" s="207"/>
      <c r="N443" s="208"/>
      <c r="O443" s="208"/>
      <c r="P443" s="208"/>
      <c r="Q443" s="208"/>
      <c r="R443" s="208"/>
      <c r="S443" s="208"/>
      <c r="T443" s="209"/>
      <c r="AT443" s="210" t="s">
        <v>176</v>
      </c>
      <c r="AU443" s="210" t="s">
        <v>81</v>
      </c>
      <c r="AV443" s="13" t="s">
        <v>79</v>
      </c>
      <c r="AW443" s="13" t="s">
        <v>34</v>
      </c>
      <c r="AX443" s="13" t="s">
        <v>72</v>
      </c>
      <c r="AY443" s="210" t="s">
        <v>158</v>
      </c>
    </row>
    <row r="444" spans="1:65" s="14" customFormat="1">
      <c r="B444" s="211"/>
      <c r="C444" s="212"/>
      <c r="D444" s="194" t="s">
        <v>176</v>
      </c>
      <c r="E444" s="213" t="s">
        <v>19</v>
      </c>
      <c r="F444" s="214" t="s">
        <v>625</v>
      </c>
      <c r="G444" s="212"/>
      <c r="H444" s="215">
        <v>1.9159999999999999</v>
      </c>
      <c r="I444" s="216"/>
      <c r="J444" s="212"/>
      <c r="K444" s="212"/>
      <c r="L444" s="217"/>
      <c r="M444" s="218"/>
      <c r="N444" s="219"/>
      <c r="O444" s="219"/>
      <c r="P444" s="219"/>
      <c r="Q444" s="219"/>
      <c r="R444" s="219"/>
      <c r="S444" s="219"/>
      <c r="T444" s="220"/>
      <c r="AT444" s="221" t="s">
        <v>176</v>
      </c>
      <c r="AU444" s="221" t="s">
        <v>81</v>
      </c>
      <c r="AV444" s="14" t="s">
        <v>81</v>
      </c>
      <c r="AW444" s="14" t="s">
        <v>34</v>
      </c>
      <c r="AX444" s="14" t="s">
        <v>72</v>
      </c>
      <c r="AY444" s="221" t="s">
        <v>158</v>
      </c>
    </row>
    <row r="445" spans="1:65" s="14" customFormat="1">
      <c r="B445" s="211"/>
      <c r="C445" s="212"/>
      <c r="D445" s="194" t="s">
        <v>176</v>
      </c>
      <c r="E445" s="213" t="s">
        <v>19</v>
      </c>
      <c r="F445" s="214" t="s">
        <v>626</v>
      </c>
      <c r="G445" s="212"/>
      <c r="H445" s="215">
        <v>8.6229999999999993</v>
      </c>
      <c r="I445" s="216"/>
      <c r="J445" s="212"/>
      <c r="K445" s="212"/>
      <c r="L445" s="217"/>
      <c r="M445" s="218"/>
      <c r="N445" s="219"/>
      <c r="O445" s="219"/>
      <c r="P445" s="219"/>
      <c r="Q445" s="219"/>
      <c r="R445" s="219"/>
      <c r="S445" s="219"/>
      <c r="T445" s="220"/>
      <c r="AT445" s="221" t="s">
        <v>176</v>
      </c>
      <c r="AU445" s="221" t="s">
        <v>81</v>
      </c>
      <c r="AV445" s="14" t="s">
        <v>81</v>
      </c>
      <c r="AW445" s="14" t="s">
        <v>34</v>
      </c>
      <c r="AX445" s="14" t="s">
        <v>72</v>
      </c>
      <c r="AY445" s="221" t="s">
        <v>158</v>
      </c>
    </row>
    <row r="446" spans="1:65" s="15" customFormat="1">
      <c r="B446" s="222"/>
      <c r="C446" s="223"/>
      <c r="D446" s="194" t="s">
        <v>176</v>
      </c>
      <c r="E446" s="224" t="s">
        <v>19</v>
      </c>
      <c r="F446" s="225" t="s">
        <v>179</v>
      </c>
      <c r="G446" s="223"/>
      <c r="H446" s="226">
        <v>10.539</v>
      </c>
      <c r="I446" s="227"/>
      <c r="J446" s="223"/>
      <c r="K446" s="223"/>
      <c r="L446" s="228"/>
      <c r="M446" s="229"/>
      <c r="N446" s="230"/>
      <c r="O446" s="230"/>
      <c r="P446" s="230"/>
      <c r="Q446" s="230"/>
      <c r="R446" s="230"/>
      <c r="S446" s="230"/>
      <c r="T446" s="231"/>
      <c r="AT446" s="232" t="s">
        <v>176</v>
      </c>
      <c r="AU446" s="232" t="s">
        <v>81</v>
      </c>
      <c r="AV446" s="15" t="s">
        <v>165</v>
      </c>
      <c r="AW446" s="15" t="s">
        <v>34</v>
      </c>
      <c r="AX446" s="15" t="s">
        <v>79</v>
      </c>
      <c r="AY446" s="232" t="s">
        <v>158</v>
      </c>
    </row>
    <row r="447" spans="1:65" s="2" customFormat="1" ht="37.9" customHeight="1">
      <c r="A447" s="37"/>
      <c r="B447" s="38"/>
      <c r="C447" s="181" t="s">
        <v>627</v>
      </c>
      <c r="D447" s="181" t="s">
        <v>160</v>
      </c>
      <c r="E447" s="182" t="s">
        <v>628</v>
      </c>
      <c r="F447" s="183" t="s">
        <v>629</v>
      </c>
      <c r="G447" s="184" t="s">
        <v>223</v>
      </c>
      <c r="H447" s="185">
        <v>10.773</v>
      </c>
      <c r="I447" s="186"/>
      <c r="J447" s="187">
        <f>ROUND(I447*H447,2)</f>
        <v>0</v>
      </c>
      <c r="K447" s="183" t="s">
        <v>164</v>
      </c>
      <c r="L447" s="42"/>
      <c r="M447" s="188" t="s">
        <v>19</v>
      </c>
      <c r="N447" s="189" t="s">
        <v>43</v>
      </c>
      <c r="O447" s="67"/>
      <c r="P447" s="190">
        <f>O447*H447</f>
        <v>0</v>
      </c>
      <c r="Q447" s="190">
        <v>0</v>
      </c>
      <c r="R447" s="190">
        <f>Q447*H447</f>
        <v>0</v>
      </c>
      <c r="S447" s="190">
        <v>0</v>
      </c>
      <c r="T447" s="191">
        <f>S447*H447</f>
        <v>0</v>
      </c>
      <c r="U447" s="37"/>
      <c r="V447" s="37"/>
      <c r="W447" s="37"/>
      <c r="X447" s="37"/>
      <c r="Y447" s="37"/>
      <c r="Z447" s="37"/>
      <c r="AA447" s="37"/>
      <c r="AB447" s="37"/>
      <c r="AC447" s="37"/>
      <c r="AD447" s="37"/>
      <c r="AE447" s="37"/>
      <c r="AR447" s="192" t="s">
        <v>165</v>
      </c>
      <c r="AT447" s="192" t="s">
        <v>160</v>
      </c>
      <c r="AU447" s="192" t="s">
        <v>81</v>
      </c>
      <c r="AY447" s="20" t="s">
        <v>158</v>
      </c>
      <c r="BE447" s="193">
        <f>IF(N447="základní",J447,0)</f>
        <v>0</v>
      </c>
      <c r="BF447" s="193">
        <f>IF(N447="snížená",J447,0)</f>
        <v>0</v>
      </c>
      <c r="BG447" s="193">
        <f>IF(N447="zákl. přenesená",J447,0)</f>
        <v>0</v>
      </c>
      <c r="BH447" s="193">
        <f>IF(N447="sníž. přenesená",J447,0)</f>
        <v>0</v>
      </c>
      <c r="BI447" s="193">
        <f>IF(N447="nulová",J447,0)</f>
        <v>0</v>
      </c>
      <c r="BJ447" s="20" t="s">
        <v>79</v>
      </c>
      <c r="BK447" s="193">
        <f>ROUND(I447*H447,2)</f>
        <v>0</v>
      </c>
      <c r="BL447" s="20" t="s">
        <v>165</v>
      </c>
      <c r="BM447" s="192" t="s">
        <v>630</v>
      </c>
    </row>
    <row r="448" spans="1:65" s="2" customFormat="1" ht="27">
      <c r="A448" s="37"/>
      <c r="B448" s="38"/>
      <c r="C448" s="39"/>
      <c r="D448" s="194" t="s">
        <v>167</v>
      </c>
      <c r="E448" s="39"/>
      <c r="F448" s="195" t="s">
        <v>631</v>
      </c>
      <c r="G448" s="39"/>
      <c r="H448" s="39"/>
      <c r="I448" s="196"/>
      <c r="J448" s="39"/>
      <c r="K448" s="39"/>
      <c r="L448" s="42"/>
      <c r="M448" s="197"/>
      <c r="N448" s="198"/>
      <c r="O448" s="67"/>
      <c r="P448" s="67"/>
      <c r="Q448" s="67"/>
      <c r="R448" s="67"/>
      <c r="S448" s="67"/>
      <c r="T448" s="68"/>
      <c r="U448" s="37"/>
      <c r="V448" s="37"/>
      <c r="W448" s="37"/>
      <c r="X448" s="37"/>
      <c r="Y448" s="37"/>
      <c r="Z448" s="37"/>
      <c r="AA448" s="37"/>
      <c r="AB448" s="37"/>
      <c r="AC448" s="37"/>
      <c r="AD448" s="37"/>
      <c r="AE448" s="37"/>
      <c r="AT448" s="20" t="s">
        <v>167</v>
      </c>
      <c r="AU448" s="20" t="s">
        <v>81</v>
      </c>
    </row>
    <row r="449" spans="1:65" s="2" customFormat="1">
      <c r="A449" s="37"/>
      <c r="B449" s="38"/>
      <c r="C449" s="39"/>
      <c r="D449" s="199" t="s">
        <v>169</v>
      </c>
      <c r="E449" s="39"/>
      <c r="F449" s="200" t="s">
        <v>632</v>
      </c>
      <c r="G449" s="39"/>
      <c r="H449" s="39"/>
      <c r="I449" s="196"/>
      <c r="J449" s="39"/>
      <c r="K449" s="39"/>
      <c r="L449" s="42"/>
      <c r="M449" s="197"/>
      <c r="N449" s="198"/>
      <c r="O449" s="67"/>
      <c r="P449" s="67"/>
      <c r="Q449" s="67"/>
      <c r="R449" s="67"/>
      <c r="S449" s="67"/>
      <c r="T449" s="68"/>
      <c r="U449" s="37"/>
      <c r="V449" s="37"/>
      <c r="W449" s="37"/>
      <c r="X449" s="37"/>
      <c r="Y449" s="37"/>
      <c r="Z449" s="37"/>
      <c r="AA449" s="37"/>
      <c r="AB449" s="37"/>
      <c r="AC449" s="37"/>
      <c r="AD449" s="37"/>
      <c r="AE449" s="37"/>
      <c r="AT449" s="20" t="s">
        <v>169</v>
      </c>
      <c r="AU449" s="20" t="s">
        <v>81</v>
      </c>
    </row>
    <row r="450" spans="1:65" s="13" customFormat="1">
      <c r="B450" s="201"/>
      <c r="C450" s="202"/>
      <c r="D450" s="194" t="s">
        <v>176</v>
      </c>
      <c r="E450" s="203" t="s">
        <v>19</v>
      </c>
      <c r="F450" s="204" t="s">
        <v>633</v>
      </c>
      <c r="G450" s="202"/>
      <c r="H450" s="203" t="s">
        <v>19</v>
      </c>
      <c r="I450" s="205"/>
      <c r="J450" s="202"/>
      <c r="K450" s="202"/>
      <c r="L450" s="206"/>
      <c r="M450" s="207"/>
      <c r="N450" s="208"/>
      <c r="O450" s="208"/>
      <c r="P450" s="208"/>
      <c r="Q450" s="208"/>
      <c r="R450" s="208"/>
      <c r="S450" s="208"/>
      <c r="T450" s="209"/>
      <c r="AT450" s="210" t="s">
        <v>176</v>
      </c>
      <c r="AU450" s="210" t="s">
        <v>81</v>
      </c>
      <c r="AV450" s="13" t="s">
        <v>79</v>
      </c>
      <c r="AW450" s="13" t="s">
        <v>34</v>
      </c>
      <c r="AX450" s="13" t="s">
        <v>72</v>
      </c>
      <c r="AY450" s="210" t="s">
        <v>158</v>
      </c>
    </row>
    <row r="451" spans="1:65" s="14" customFormat="1">
      <c r="B451" s="211"/>
      <c r="C451" s="212"/>
      <c r="D451" s="194" t="s">
        <v>176</v>
      </c>
      <c r="E451" s="213" t="s">
        <v>19</v>
      </c>
      <c r="F451" s="214" t="s">
        <v>634</v>
      </c>
      <c r="G451" s="212"/>
      <c r="H451" s="215">
        <v>2.09</v>
      </c>
      <c r="I451" s="216"/>
      <c r="J451" s="212"/>
      <c r="K451" s="212"/>
      <c r="L451" s="217"/>
      <c r="M451" s="218"/>
      <c r="N451" s="219"/>
      <c r="O451" s="219"/>
      <c r="P451" s="219"/>
      <c r="Q451" s="219"/>
      <c r="R451" s="219"/>
      <c r="S451" s="219"/>
      <c r="T451" s="220"/>
      <c r="AT451" s="221" t="s">
        <v>176</v>
      </c>
      <c r="AU451" s="221" t="s">
        <v>81</v>
      </c>
      <c r="AV451" s="14" t="s">
        <v>81</v>
      </c>
      <c r="AW451" s="14" t="s">
        <v>34</v>
      </c>
      <c r="AX451" s="14" t="s">
        <v>72</v>
      </c>
      <c r="AY451" s="221" t="s">
        <v>158</v>
      </c>
    </row>
    <row r="452" spans="1:65" s="14" customFormat="1">
      <c r="B452" s="211"/>
      <c r="C452" s="212"/>
      <c r="D452" s="194" t="s">
        <v>176</v>
      </c>
      <c r="E452" s="213" t="s">
        <v>19</v>
      </c>
      <c r="F452" s="214" t="s">
        <v>635</v>
      </c>
      <c r="G452" s="212"/>
      <c r="H452" s="215">
        <v>8.6829999999999998</v>
      </c>
      <c r="I452" s="216"/>
      <c r="J452" s="212"/>
      <c r="K452" s="212"/>
      <c r="L452" s="217"/>
      <c r="M452" s="218"/>
      <c r="N452" s="219"/>
      <c r="O452" s="219"/>
      <c r="P452" s="219"/>
      <c r="Q452" s="219"/>
      <c r="R452" s="219"/>
      <c r="S452" s="219"/>
      <c r="T452" s="220"/>
      <c r="AT452" s="221" t="s">
        <v>176</v>
      </c>
      <c r="AU452" s="221" t="s">
        <v>81</v>
      </c>
      <c r="AV452" s="14" t="s">
        <v>81</v>
      </c>
      <c r="AW452" s="14" t="s">
        <v>34</v>
      </c>
      <c r="AX452" s="14" t="s">
        <v>72</v>
      </c>
      <c r="AY452" s="221" t="s">
        <v>158</v>
      </c>
    </row>
    <row r="453" spans="1:65" s="15" customFormat="1">
      <c r="B453" s="222"/>
      <c r="C453" s="223"/>
      <c r="D453" s="194" t="s">
        <v>176</v>
      </c>
      <c r="E453" s="224" t="s">
        <v>19</v>
      </c>
      <c r="F453" s="225" t="s">
        <v>179</v>
      </c>
      <c r="G453" s="223"/>
      <c r="H453" s="226">
        <v>10.773</v>
      </c>
      <c r="I453" s="227"/>
      <c r="J453" s="223"/>
      <c r="K453" s="223"/>
      <c r="L453" s="228"/>
      <c r="M453" s="229"/>
      <c r="N453" s="230"/>
      <c r="O453" s="230"/>
      <c r="P453" s="230"/>
      <c r="Q453" s="230"/>
      <c r="R453" s="230"/>
      <c r="S453" s="230"/>
      <c r="T453" s="231"/>
      <c r="AT453" s="232" t="s">
        <v>176</v>
      </c>
      <c r="AU453" s="232" t="s">
        <v>81</v>
      </c>
      <c r="AV453" s="15" t="s">
        <v>165</v>
      </c>
      <c r="AW453" s="15" t="s">
        <v>34</v>
      </c>
      <c r="AX453" s="15" t="s">
        <v>79</v>
      </c>
      <c r="AY453" s="232" t="s">
        <v>158</v>
      </c>
    </row>
    <row r="454" spans="1:65" s="2" customFormat="1" ht="33" customHeight="1">
      <c r="A454" s="37"/>
      <c r="B454" s="38"/>
      <c r="C454" s="181" t="s">
        <v>636</v>
      </c>
      <c r="D454" s="181" t="s">
        <v>160</v>
      </c>
      <c r="E454" s="182" t="s">
        <v>637</v>
      </c>
      <c r="F454" s="183" t="s">
        <v>638</v>
      </c>
      <c r="G454" s="184" t="s">
        <v>223</v>
      </c>
      <c r="H454" s="185">
        <v>9.0559999999999992</v>
      </c>
      <c r="I454" s="186"/>
      <c r="J454" s="187">
        <f>ROUND(I454*H454,2)</f>
        <v>0</v>
      </c>
      <c r="K454" s="183" t="s">
        <v>164</v>
      </c>
      <c r="L454" s="42"/>
      <c r="M454" s="188" t="s">
        <v>19</v>
      </c>
      <c r="N454" s="189" t="s">
        <v>43</v>
      </c>
      <c r="O454" s="67"/>
      <c r="P454" s="190">
        <f>O454*H454</f>
        <v>0</v>
      </c>
      <c r="Q454" s="190">
        <v>0</v>
      </c>
      <c r="R454" s="190">
        <f>Q454*H454</f>
        <v>0</v>
      </c>
      <c r="S454" s="190">
        <v>0</v>
      </c>
      <c r="T454" s="191">
        <f>S454*H454</f>
        <v>0</v>
      </c>
      <c r="U454" s="37"/>
      <c r="V454" s="37"/>
      <c r="W454" s="37"/>
      <c r="X454" s="37"/>
      <c r="Y454" s="37"/>
      <c r="Z454" s="37"/>
      <c r="AA454" s="37"/>
      <c r="AB454" s="37"/>
      <c r="AC454" s="37"/>
      <c r="AD454" s="37"/>
      <c r="AE454" s="37"/>
      <c r="AR454" s="192" t="s">
        <v>165</v>
      </c>
      <c r="AT454" s="192" t="s">
        <v>160</v>
      </c>
      <c r="AU454" s="192" t="s">
        <v>81</v>
      </c>
      <c r="AY454" s="20" t="s">
        <v>158</v>
      </c>
      <c r="BE454" s="193">
        <f>IF(N454="základní",J454,0)</f>
        <v>0</v>
      </c>
      <c r="BF454" s="193">
        <f>IF(N454="snížená",J454,0)</f>
        <v>0</v>
      </c>
      <c r="BG454" s="193">
        <f>IF(N454="zákl. přenesená",J454,0)</f>
        <v>0</v>
      </c>
      <c r="BH454" s="193">
        <f>IF(N454="sníž. přenesená",J454,0)</f>
        <v>0</v>
      </c>
      <c r="BI454" s="193">
        <f>IF(N454="nulová",J454,0)</f>
        <v>0</v>
      </c>
      <c r="BJ454" s="20" t="s">
        <v>79</v>
      </c>
      <c r="BK454" s="193">
        <f>ROUND(I454*H454,2)</f>
        <v>0</v>
      </c>
      <c r="BL454" s="20" t="s">
        <v>165</v>
      </c>
      <c r="BM454" s="192" t="s">
        <v>639</v>
      </c>
    </row>
    <row r="455" spans="1:65" s="2" customFormat="1" ht="18">
      <c r="A455" s="37"/>
      <c r="B455" s="38"/>
      <c r="C455" s="39"/>
      <c r="D455" s="194" t="s">
        <v>167</v>
      </c>
      <c r="E455" s="39"/>
      <c r="F455" s="195" t="s">
        <v>640</v>
      </c>
      <c r="G455" s="39"/>
      <c r="H455" s="39"/>
      <c r="I455" s="196"/>
      <c r="J455" s="39"/>
      <c r="K455" s="39"/>
      <c r="L455" s="42"/>
      <c r="M455" s="197"/>
      <c r="N455" s="198"/>
      <c r="O455" s="67"/>
      <c r="P455" s="67"/>
      <c r="Q455" s="67"/>
      <c r="R455" s="67"/>
      <c r="S455" s="67"/>
      <c r="T455" s="68"/>
      <c r="U455" s="37"/>
      <c r="V455" s="37"/>
      <c r="W455" s="37"/>
      <c r="X455" s="37"/>
      <c r="Y455" s="37"/>
      <c r="Z455" s="37"/>
      <c r="AA455" s="37"/>
      <c r="AB455" s="37"/>
      <c r="AC455" s="37"/>
      <c r="AD455" s="37"/>
      <c r="AE455" s="37"/>
      <c r="AT455" s="20" t="s">
        <v>167</v>
      </c>
      <c r="AU455" s="20" t="s">
        <v>81</v>
      </c>
    </row>
    <row r="456" spans="1:65" s="2" customFormat="1">
      <c r="A456" s="37"/>
      <c r="B456" s="38"/>
      <c r="C456" s="39"/>
      <c r="D456" s="199" t="s">
        <v>169</v>
      </c>
      <c r="E456" s="39"/>
      <c r="F456" s="200" t="s">
        <v>641</v>
      </c>
      <c r="G456" s="39"/>
      <c r="H456" s="39"/>
      <c r="I456" s="196"/>
      <c r="J456" s="39"/>
      <c r="K456" s="39"/>
      <c r="L456" s="42"/>
      <c r="M456" s="197"/>
      <c r="N456" s="198"/>
      <c r="O456" s="67"/>
      <c r="P456" s="67"/>
      <c r="Q456" s="67"/>
      <c r="R456" s="67"/>
      <c r="S456" s="67"/>
      <c r="T456" s="68"/>
      <c r="U456" s="37"/>
      <c r="V456" s="37"/>
      <c r="W456" s="37"/>
      <c r="X456" s="37"/>
      <c r="Y456" s="37"/>
      <c r="Z456" s="37"/>
      <c r="AA456" s="37"/>
      <c r="AB456" s="37"/>
      <c r="AC456" s="37"/>
      <c r="AD456" s="37"/>
      <c r="AE456" s="37"/>
      <c r="AT456" s="20" t="s">
        <v>169</v>
      </c>
      <c r="AU456" s="20" t="s">
        <v>81</v>
      </c>
    </row>
    <row r="457" spans="1:65" s="14" customFormat="1">
      <c r="B457" s="211"/>
      <c r="C457" s="212"/>
      <c r="D457" s="194" t="s">
        <v>176</v>
      </c>
      <c r="E457" s="213" t="s">
        <v>19</v>
      </c>
      <c r="F457" s="214" t="s">
        <v>642</v>
      </c>
      <c r="G457" s="212"/>
      <c r="H457" s="215">
        <v>9.0559999999999992</v>
      </c>
      <c r="I457" s="216"/>
      <c r="J457" s="212"/>
      <c r="K457" s="212"/>
      <c r="L457" s="217"/>
      <c r="M457" s="218"/>
      <c r="N457" s="219"/>
      <c r="O457" s="219"/>
      <c r="P457" s="219"/>
      <c r="Q457" s="219"/>
      <c r="R457" s="219"/>
      <c r="S457" s="219"/>
      <c r="T457" s="220"/>
      <c r="AT457" s="221" t="s">
        <v>176</v>
      </c>
      <c r="AU457" s="221" t="s">
        <v>81</v>
      </c>
      <c r="AV457" s="14" t="s">
        <v>81</v>
      </c>
      <c r="AW457" s="14" t="s">
        <v>34</v>
      </c>
      <c r="AX457" s="14" t="s">
        <v>72</v>
      </c>
      <c r="AY457" s="221" t="s">
        <v>158</v>
      </c>
    </row>
    <row r="458" spans="1:65" s="15" customFormat="1">
      <c r="B458" s="222"/>
      <c r="C458" s="223"/>
      <c r="D458" s="194" t="s">
        <v>176</v>
      </c>
      <c r="E458" s="224" t="s">
        <v>19</v>
      </c>
      <c r="F458" s="225" t="s">
        <v>179</v>
      </c>
      <c r="G458" s="223"/>
      <c r="H458" s="226">
        <v>9.0559999999999992</v>
      </c>
      <c r="I458" s="227"/>
      <c r="J458" s="223"/>
      <c r="K458" s="223"/>
      <c r="L458" s="228"/>
      <c r="M458" s="229"/>
      <c r="N458" s="230"/>
      <c r="O458" s="230"/>
      <c r="P458" s="230"/>
      <c r="Q458" s="230"/>
      <c r="R458" s="230"/>
      <c r="S458" s="230"/>
      <c r="T458" s="231"/>
      <c r="AT458" s="232" t="s">
        <v>176</v>
      </c>
      <c r="AU458" s="232" t="s">
        <v>81</v>
      </c>
      <c r="AV458" s="15" t="s">
        <v>165</v>
      </c>
      <c r="AW458" s="15" t="s">
        <v>34</v>
      </c>
      <c r="AX458" s="15" t="s">
        <v>79</v>
      </c>
      <c r="AY458" s="232" t="s">
        <v>158</v>
      </c>
    </row>
    <row r="459" spans="1:65" s="2" customFormat="1" ht="24.25" customHeight="1">
      <c r="A459" s="37"/>
      <c r="B459" s="38"/>
      <c r="C459" s="181" t="s">
        <v>643</v>
      </c>
      <c r="D459" s="181" t="s">
        <v>160</v>
      </c>
      <c r="E459" s="182" t="s">
        <v>644</v>
      </c>
      <c r="F459" s="183" t="s">
        <v>645</v>
      </c>
      <c r="G459" s="184" t="s">
        <v>223</v>
      </c>
      <c r="H459" s="185">
        <v>377.55</v>
      </c>
      <c r="I459" s="186"/>
      <c r="J459" s="187">
        <f>ROUND(I459*H459,2)</f>
        <v>0</v>
      </c>
      <c r="K459" s="183" t="s">
        <v>164</v>
      </c>
      <c r="L459" s="42"/>
      <c r="M459" s="188" t="s">
        <v>19</v>
      </c>
      <c r="N459" s="189" t="s">
        <v>43</v>
      </c>
      <c r="O459" s="67"/>
      <c r="P459" s="190">
        <f>O459*H459</f>
        <v>0</v>
      </c>
      <c r="Q459" s="190">
        <v>0</v>
      </c>
      <c r="R459" s="190">
        <f>Q459*H459</f>
        <v>0</v>
      </c>
      <c r="S459" s="190">
        <v>0</v>
      </c>
      <c r="T459" s="191">
        <f>S459*H459</f>
        <v>0</v>
      </c>
      <c r="U459" s="37"/>
      <c r="V459" s="37"/>
      <c r="W459" s="37"/>
      <c r="X459" s="37"/>
      <c r="Y459" s="37"/>
      <c r="Z459" s="37"/>
      <c r="AA459" s="37"/>
      <c r="AB459" s="37"/>
      <c r="AC459" s="37"/>
      <c r="AD459" s="37"/>
      <c r="AE459" s="37"/>
      <c r="AR459" s="192" t="s">
        <v>165</v>
      </c>
      <c r="AT459" s="192" t="s">
        <v>160</v>
      </c>
      <c r="AU459" s="192" t="s">
        <v>81</v>
      </c>
      <c r="AY459" s="20" t="s">
        <v>158</v>
      </c>
      <c r="BE459" s="193">
        <f>IF(N459="základní",J459,0)</f>
        <v>0</v>
      </c>
      <c r="BF459" s="193">
        <f>IF(N459="snížená",J459,0)</f>
        <v>0</v>
      </c>
      <c r="BG459" s="193">
        <f>IF(N459="zákl. přenesená",J459,0)</f>
        <v>0</v>
      </c>
      <c r="BH459" s="193">
        <f>IF(N459="sníž. přenesená",J459,0)</f>
        <v>0</v>
      </c>
      <c r="BI459" s="193">
        <f>IF(N459="nulová",J459,0)</f>
        <v>0</v>
      </c>
      <c r="BJ459" s="20" t="s">
        <v>79</v>
      </c>
      <c r="BK459" s="193">
        <f>ROUND(I459*H459,2)</f>
        <v>0</v>
      </c>
      <c r="BL459" s="20" t="s">
        <v>165</v>
      </c>
      <c r="BM459" s="192" t="s">
        <v>646</v>
      </c>
    </row>
    <row r="460" spans="1:65" s="2" customFormat="1" ht="27">
      <c r="A460" s="37"/>
      <c r="B460" s="38"/>
      <c r="C460" s="39"/>
      <c r="D460" s="194" t="s">
        <v>167</v>
      </c>
      <c r="E460" s="39"/>
      <c r="F460" s="195" t="s">
        <v>647</v>
      </c>
      <c r="G460" s="39"/>
      <c r="H460" s="39"/>
      <c r="I460" s="196"/>
      <c r="J460" s="39"/>
      <c r="K460" s="39"/>
      <c r="L460" s="42"/>
      <c r="M460" s="197"/>
      <c r="N460" s="198"/>
      <c r="O460" s="67"/>
      <c r="P460" s="67"/>
      <c r="Q460" s="67"/>
      <c r="R460" s="67"/>
      <c r="S460" s="67"/>
      <c r="T460" s="68"/>
      <c r="U460" s="37"/>
      <c r="V460" s="37"/>
      <c r="W460" s="37"/>
      <c r="X460" s="37"/>
      <c r="Y460" s="37"/>
      <c r="Z460" s="37"/>
      <c r="AA460" s="37"/>
      <c r="AB460" s="37"/>
      <c r="AC460" s="37"/>
      <c r="AD460" s="37"/>
      <c r="AE460" s="37"/>
      <c r="AT460" s="20" t="s">
        <v>167</v>
      </c>
      <c r="AU460" s="20" t="s">
        <v>81</v>
      </c>
    </row>
    <row r="461" spans="1:65" s="2" customFormat="1">
      <c r="A461" s="37"/>
      <c r="B461" s="38"/>
      <c r="C461" s="39"/>
      <c r="D461" s="199" t="s">
        <v>169</v>
      </c>
      <c r="E461" s="39"/>
      <c r="F461" s="200" t="s">
        <v>648</v>
      </c>
      <c r="G461" s="39"/>
      <c r="H461" s="39"/>
      <c r="I461" s="196"/>
      <c r="J461" s="39"/>
      <c r="K461" s="39"/>
      <c r="L461" s="42"/>
      <c r="M461" s="197"/>
      <c r="N461" s="198"/>
      <c r="O461" s="67"/>
      <c r="P461" s="67"/>
      <c r="Q461" s="67"/>
      <c r="R461" s="67"/>
      <c r="S461" s="67"/>
      <c r="T461" s="68"/>
      <c r="U461" s="37"/>
      <c r="V461" s="37"/>
      <c r="W461" s="37"/>
      <c r="X461" s="37"/>
      <c r="Y461" s="37"/>
      <c r="Z461" s="37"/>
      <c r="AA461" s="37"/>
      <c r="AB461" s="37"/>
      <c r="AC461" s="37"/>
      <c r="AD461" s="37"/>
      <c r="AE461" s="37"/>
      <c r="AT461" s="20" t="s">
        <v>169</v>
      </c>
      <c r="AU461" s="20" t="s">
        <v>81</v>
      </c>
    </row>
    <row r="462" spans="1:65" s="14" customFormat="1">
      <c r="B462" s="211"/>
      <c r="C462" s="212"/>
      <c r="D462" s="194" t="s">
        <v>176</v>
      </c>
      <c r="E462" s="213" t="s">
        <v>19</v>
      </c>
      <c r="F462" s="214" t="s">
        <v>649</v>
      </c>
      <c r="G462" s="212"/>
      <c r="H462" s="215">
        <v>315.29700000000003</v>
      </c>
      <c r="I462" s="216"/>
      <c r="J462" s="212"/>
      <c r="K462" s="212"/>
      <c r="L462" s="217"/>
      <c r="M462" s="218"/>
      <c r="N462" s="219"/>
      <c r="O462" s="219"/>
      <c r="P462" s="219"/>
      <c r="Q462" s="219"/>
      <c r="R462" s="219"/>
      <c r="S462" s="219"/>
      <c r="T462" s="220"/>
      <c r="AT462" s="221" t="s">
        <v>176</v>
      </c>
      <c r="AU462" s="221" t="s">
        <v>81</v>
      </c>
      <c r="AV462" s="14" t="s">
        <v>81</v>
      </c>
      <c r="AW462" s="14" t="s">
        <v>34</v>
      </c>
      <c r="AX462" s="14" t="s">
        <v>72</v>
      </c>
      <c r="AY462" s="221" t="s">
        <v>158</v>
      </c>
    </row>
    <row r="463" spans="1:65" s="14" customFormat="1">
      <c r="B463" s="211"/>
      <c r="C463" s="212"/>
      <c r="D463" s="194" t="s">
        <v>176</v>
      </c>
      <c r="E463" s="213" t="s">
        <v>19</v>
      </c>
      <c r="F463" s="214" t="s">
        <v>650</v>
      </c>
      <c r="G463" s="212"/>
      <c r="H463" s="215">
        <v>120.123</v>
      </c>
      <c r="I463" s="216"/>
      <c r="J463" s="212"/>
      <c r="K463" s="212"/>
      <c r="L463" s="217"/>
      <c r="M463" s="218"/>
      <c r="N463" s="219"/>
      <c r="O463" s="219"/>
      <c r="P463" s="219"/>
      <c r="Q463" s="219"/>
      <c r="R463" s="219"/>
      <c r="S463" s="219"/>
      <c r="T463" s="220"/>
      <c r="AT463" s="221" t="s">
        <v>176</v>
      </c>
      <c r="AU463" s="221" t="s">
        <v>81</v>
      </c>
      <c r="AV463" s="14" t="s">
        <v>81</v>
      </c>
      <c r="AW463" s="14" t="s">
        <v>34</v>
      </c>
      <c r="AX463" s="14" t="s">
        <v>72</v>
      </c>
      <c r="AY463" s="221" t="s">
        <v>158</v>
      </c>
    </row>
    <row r="464" spans="1:65" s="14" customFormat="1">
      <c r="B464" s="211"/>
      <c r="C464" s="212"/>
      <c r="D464" s="194" t="s">
        <v>176</v>
      </c>
      <c r="E464" s="213" t="s">
        <v>19</v>
      </c>
      <c r="F464" s="214" t="s">
        <v>651</v>
      </c>
      <c r="G464" s="212"/>
      <c r="H464" s="215">
        <v>-79.650000000000006</v>
      </c>
      <c r="I464" s="216"/>
      <c r="J464" s="212"/>
      <c r="K464" s="212"/>
      <c r="L464" s="217"/>
      <c r="M464" s="218"/>
      <c r="N464" s="219"/>
      <c r="O464" s="219"/>
      <c r="P464" s="219"/>
      <c r="Q464" s="219"/>
      <c r="R464" s="219"/>
      <c r="S464" s="219"/>
      <c r="T464" s="220"/>
      <c r="AT464" s="221" t="s">
        <v>176</v>
      </c>
      <c r="AU464" s="221" t="s">
        <v>81</v>
      </c>
      <c r="AV464" s="14" t="s">
        <v>81</v>
      </c>
      <c r="AW464" s="14" t="s">
        <v>34</v>
      </c>
      <c r="AX464" s="14" t="s">
        <v>72</v>
      </c>
      <c r="AY464" s="221" t="s">
        <v>158</v>
      </c>
    </row>
    <row r="465" spans="1:65" s="14" customFormat="1">
      <c r="B465" s="211"/>
      <c r="C465" s="212"/>
      <c r="D465" s="194" t="s">
        <v>176</v>
      </c>
      <c r="E465" s="213" t="s">
        <v>19</v>
      </c>
      <c r="F465" s="214" t="s">
        <v>652</v>
      </c>
      <c r="G465" s="212"/>
      <c r="H465" s="215">
        <v>21.78</v>
      </c>
      <c r="I465" s="216"/>
      <c r="J465" s="212"/>
      <c r="K465" s="212"/>
      <c r="L465" s="217"/>
      <c r="M465" s="218"/>
      <c r="N465" s="219"/>
      <c r="O465" s="219"/>
      <c r="P465" s="219"/>
      <c r="Q465" s="219"/>
      <c r="R465" s="219"/>
      <c r="S465" s="219"/>
      <c r="T465" s="220"/>
      <c r="AT465" s="221" t="s">
        <v>176</v>
      </c>
      <c r="AU465" s="221" t="s">
        <v>81</v>
      </c>
      <c r="AV465" s="14" t="s">
        <v>81</v>
      </c>
      <c r="AW465" s="14" t="s">
        <v>34</v>
      </c>
      <c r="AX465" s="14" t="s">
        <v>72</v>
      </c>
      <c r="AY465" s="221" t="s">
        <v>158</v>
      </c>
    </row>
    <row r="466" spans="1:65" s="15" customFormat="1">
      <c r="B466" s="222"/>
      <c r="C466" s="223"/>
      <c r="D466" s="194" t="s">
        <v>176</v>
      </c>
      <c r="E466" s="224" t="s">
        <v>19</v>
      </c>
      <c r="F466" s="225" t="s">
        <v>179</v>
      </c>
      <c r="G466" s="223"/>
      <c r="H466" s="226">
        <v>377.54999999999995</v>
      </c>
      <c r="I466" s="227"/>
      <c r="J466" s="223"/>
      <c r="K466" s="223"/>
      <c r="L466" s="228"/>
      <c r="M466" s="229"/>
      <c r="N466" s="230"/>
      <c r="O466" s="230"/>
      <c r="P466" s="230"/>
      <c r="Q466" s="230"/>
      <c r="R466" s="230"/>
      <c r="S466" s="230"/>
      <c r="T466" s="231"/>
      <c r="AT466" s="232" t="s">
        <v>176</v>
      </c>
      <c r="AU466" s="232" t="s">
        <v>81</v>
      </c>
      <c r="AV466" s="15" t="s">
        <v>165</v>
      </c>
      <c r="AW466" s="15" t="s">
        <v>34</v>
      </c>
      <c r="AX466" s="15" t="s">
        <v>79</v>
      </c>
      <c r="AY466" s="232" t="s">
        <v>158</v>
      </c>
    </row>
    <row r="467" spans="1:65" s="2" customFormat="1" ht="24.25" customHeight="1">
      <c r="A467" s="37"/>
      <c r="B467" s="38"/>
      <c r="C467" s="181" t="s">
        <v>653</v>
      </c>
      <c r="D467" s="181" t="s">
        <v>160</v>
      </c>
      <c r="E467" s="182" t="s">
        <v>654</v>
      </c>
      <c r="F467" s="183" t="s">
        <v>655</v>
      </c>
      <c r="G467" s="184" t="s">
        <v>223</v>
      </c>
      <c r="H467" s="185">
        <v>151.012</v>
      </c>
      <c r="I467" s="186"/>
      <c r="J467" s="187">
        <f>ROUND(I467*H467,2)</f>
        <v>0</v>
      </c>
      <c r="K467" s="183" t="s">
        <v>164</v>
      </c>
      <c r="L467" s="42"/>
      <c r="M467" s="188" t="s">
        <v>19</v>
      </c>
      <c r="N467" s="189" t="s">
        <v>43</v>
      </c>
      <c r="O467" s="67"/>
      <c r="P467" s="190">
        <f>O467*H467</f>
        <v>0</v>
      </c>
      <c r="Q467" s="190">
        <v>0</v>
      </c>
      <c r="R467" s="190">
        <f>Q467*H467</f>
        <v>0</v>
      </c>
      <c r="S467" s="190">
        <v>0</v>
      </c>
      <c r="T467" s="191">
        <f>S467*H467</f>
        <v>0</v>
      </c>
      <c r="U467" s="37"/>
      <c r="V467" s="37"/>
      <c r="W467" s="37"/>
      <c r="X467" s="37"/>
      <c r="Y467" s="37"/>
      <c r="Z467" s="37"/>
      <c r="AA467" s="37"/>
      <c r="AB467" s="37"/>
      <c r="AC467" s="37"/>
      <c r="AD467" s="37"/>
      <c r="AE467" s="37"/>
      <c r="AR467" s="192" t="s">
        <v>165</v>
      </c>
      <c r="AT467" s="192" t="s">
        <v>160</v>
      </c>
      <c r="AU467" s="192" t="s">
        <v>81</v>
      </c>
      <c r="AY467" s="20" t="s">
        <v>158</v>
      </c>
      <c r="BE467" s="193">
        <f>IF(N467="základní",J467,0)</f>
        <v>0</v>
      </c>
      <c r="BF467" s="193">
        <f>IF(N467="snížená",J467,0)</f>
        <v>0</v>
      </c>
      <c r="BG467" s="193">
        <f>IF(N467="zákl. přenesená",J467,0)</f>
        <v>0</v>
      </c>
      <c r="BH467" s="193">
        <f>IF(N467="sníž. přenesená",J467,0)</f>
        <v>0</v>
      </c>
      <c r="BI467" s="193">
        <f>IF(N467="nulová",J467,0)</f>
        <v>0</v>
      </c>
      <c r="BJ467" s="20" t="s">
        <v>79</v>
      </c>
      <c r="BK467" s="193">
        <f>ROUND(I467*H467,2)</f>
        <v>0</v>
      </c>
      <c r="BL467" s="20" t="s">
        <v>165</v>
      </c>
      <c r="BM467" s="192" t="s">
        <v>656</v>
      </c>
    </row>
    <row r="468" spans="1:65" s="2" customFormat="1" ht="18">
      <c r="A468" s="37"/>
      <c r="B468" s="38"/>
      <c r="C468" s="39"/>
      <c r="D468" s="194" t="s">
        <v>167</v>
      </c>
      <c r="E468" s="39"/>
      <c r="F468" s="195" t="s">
        <v>657</v>
      </c>
      <c r="G468" s="39"/>
      <c r="H468" s="39"/>
      <c r="I468" s="196"/>
      <c r="J468" s="39"/>
      <c r="K468" s="39"/>
      <c r="L468" s="42"/>
      <c r="M468" s="197"/>
      <c r="N468" s="198"/>
      <c r="O468" s="67"/>
      <c r="P468" s="67"/>
      <c r="Q468" s="67"/>
      <c r="R468" s="67"/>
      <c r="S468" s="67"/>
      <c r="T468" s="68"/>
      <c r="U468" s="37"/>
      <c r="V468" s="37"/>
      <c r="W468" s="37"/>
      <c r="X468" s="37"/>
      <c r="Y468" s="37"/>
      <c r="Z468" s="37"/>
      <c r="AA468" s="37"/>
      <c r="AB468" s="37"/>
      <c r="AC468" s="37"/>
      <c r="AD468" s="37"/>
      <c r="AE468" s="37"/>
      <c r="AT468" s="20" t="s">
        <v>167</v>
      </c>
      <c r="AU468" s="20" t="s">
        <v>81</v>
      </c>
    </row>
    <row r="469" spans="1:65" s="2" customFormat="1">
      <c r="A469" s="37"/>
      <c r="B469" s="38"/>
      <c r="C469" s="39"/>
      <c r="D469" s="199" t="s">
        <v>169</v>
      </c>
      <c r="E469" s="39"/>
      <c r="F469" s="200" t="s">
        <v>658</v>
      </c>
      <c r="G469" s="39"/>
      <c r="H469" s="39"/>
      <c r="I469" s="196"/>
      <c r="J469" s="39"/>
      <c r="K469" s="39"/>
      <c r="L469" s="42"/>
      <c r="M469" s="197"/>
      <c r="N469" s="198"/>
      <c r="O469" s="67"/>
      <c r="P469" s="67"/>
      <c r="Q469" s="67"/>
      <c r="R469" s="67"/>
      <c r="S469" s="67"/>
      <c r="T469" s="68"/>
      <c r="U469" s="37"/>
      <c r="V469" s="37"/>
      <c r="W469" s="37"/>
      <c r="X469" s="37"/>
      <c r="Y469" s="37"/>
      <c r="Z469" s="37"/>
      <c r="AA469" s="37"/>
      <c r="AB469" s="37"/>
      <c r="AC469" s="37"/>
      <c r="AD469" s="37"/>
      <c r="AE469" s="37"/>
      <c r="AT469" s="20" t="s">
        <v>169</v>
      </c>
      <c r="AU469" s="20" t="s">
        <v>81</v>
      </c>
    </row>
    <row r="470" spans="1:65" s="14" customFormat="1">
      <c r="B470" s="211"/>
      <c r="C470" s="212"/>
      <c r="D470" s="194" t="s">
        <v>176</v>
      </c>
      <c r="E470" s="213" t="s">
        <v>19</v>
      </c>
      <c r="F470" s="214" t="s">
        <v>659</v>
      </c>
      <c r="G470" s="212"/>
      <c r="H470" s="215">
        <v>129.69800000000001</v>
      </c>
      <c r="I470" s="216"/>
      <c r="J470" s="212"/>
      <c r="K470" s="212"/>
      <c r="L470" s="217"/>
      <c r="M470" s="218"/>
      <c r="N470" s="219"/>
      <c r="O470" s="219"/>
      <c r="P470" s="219"/>
      <c r="Q470" s="219"/>
      <c r="R470" s="219"/>
      <c r="S470" s="219"/>
      <c r="T470" s="220"/>
      <c r="AT470" s="221" t="s">
        <v>176</v>
      </c>
      <c r="AU470" s="221" t="s">
        <v>81</v>
      </c>
      <c r="AV470" s="14" t="s">
        <v>81</v>
      </c>
      <c r="AW470" s="14" t="s">
        <v>34</v>
      </c>
      <c r="AX470" s="14" t="s">
        <v>72</v>
      </c>
      <c r="AY470" s="221" t="s">
        <v>158</v>
      </c>
    </row>
    <row r="471" spans="1:65" s="14" customFormat="1">
      <c r="B471" s="211"/>
      <c r="C471" s="212"/>
      <c r="D471" s="194" t="s">
        <v>176</v>
      </c>
      <c r="E471" s="213" t="s">
        <v>19</v>
      </c>
      <c r="F471" s="214" t="s">
        <v>660</v>
      </c>
      <c r="G471" s="212"/>
      <c r="H471" s="215">
        <v>10.54</v>
      </c>
      <c r="I471" s="216"/>
      <c r="J471" s="212"/>
      <c r="K471" s="212"/>
      <c r="L471" s="217"/>
      <c r="M471" s="218"/>
      <c r="N471" s="219"/>
      <c r="O471" s="219"/>
      <c r="P471" s="219"/>
      <c r="Q471" s="219"/>
      <c r="R471" s="219"/>
      <c r="S471" s="219"/>
      <c r="T471" s="220"/>
      <c r="AT471" s="221" t="s">
        <v>176</v>
      </c>
      <c r="AU471" s="221" t="s">
        <v>81</v>
      </c>
      <c r="AV471" s="14" t="s">
        <v>81</v>
      </c>
      <c r="AW471" s="14" t="s">
        <v>34</v>
      </c>
      <c r="AX471" s="14" t="s">
        <v>72</v>
      </c>
      <c r="AY471" s="221" t="s">
        <v>158</v>
      </c>
    </row>
    <row r="472" spans="1:65" s="14" customFormat="1">
      <c r="B472" s="211"/>
      <c r="C472" s="212"/>
      <c r="D472" s="194" t="s">
        <v>176</v>
      </c>
      <c r="E472" s="213" t="s">
        <v>19</v>
      </c>
      <c r="F472" s="214" t="s">
        <v>661</v>
      </c>
      <c r="G472" s="212"/>
      <c r="H472" s="215">
        <v>10.773999999999999</v>
      </c>
      <c r="I472" s="216"/>
      <c r="J472" s="212"/>
      <c r="K472" s="212"/>
      <c r="L472" s="217"/>
      <c r="M472" s="218"/>
      <c r="N472" s="219"/>
      <c r="O472" s="219"/>
      <c r="P472" s="219"/>
      <c r="Q472" s="219"/>
      <c r="R472" s="219"/>
      <c r="S472" s="219"/>
      <c r="T472" s="220"/>
      <c r="AT472" s="221" t="s">
        <v>176</v>
      </c>
      <c r="AU472" s="221" t="s">
        <v>81</v>
      </c>
      <c r="AV472" s="14" t="s">
        <v>81</v>
      </c>
      <c r="AW472" s="14" t="s">
        <v>34</v>
      </c>
      <c r="AX472" s="14" t="s">
        <v>72</v>
      </c>
      <c r="AY472" s="221" t="s">
        <v>158</v>
      </c>
    </row>
    <row r="473" spans="1:65" s="15" customFormat="1">
      <c r="B473" s="222"/>
      <c r="C473" s="223"/>
      <c r="D473" s="194" t="s">
        <v>176</v>
      </c>
      <c r="E473" s="224" t="s">
        <v>19</v>
      </c>
      <c r="F473" s="225" t="s">
        <v>179</v>
      </c>
      <c r="G473" s="223"/>
      <c r="H473" s="226">
        <v>151.012</v>
      </c>
      <c r="I473" s="227"/>
      <c r="J473" s="223"/>
      <c r="K473" s="223"/>
      <c r="L473" s="228"/>
      <c r="M473" s="229"/>
      <c r="N473" s="230"/>
      <c r="O473" s="230"/>
      <c r="P473" s="230"/>
      <c r="Q473" s="230"/>
      <c r="R473" s="230"/>
      <c r="S473" s="230"/>
      <c r="T473" s="231"/>
      <c r="AT473" s="232" t="s">
        <v>176</v>
      </c>
      <c r="AU473" s="232" t="s">
        <v>81</v>
      </c>
      <c r="AV473" s="15" t="s">
        <v>165</v>
      </c>
      <c r="AW473" s="15" t="s">
        <v>34</v>
      </c>
      <c r="AX473" s="15" t="s">
        <v>79</v>
      </c>
      <c r="AY473" s="232" t="s">
        <v>158</v>
      </c>
    </row>
    <row r="474" spans="1:65" s="2" customFormat="1" ht="16.5" customHeight="1">
      <c r="A474" s="37"/>
      <c r="B474" s="38"/>
      <c r="C474" s="181" t="s">
        <v>662</v>
      </c>
      <c r="D474" s="181" t="s">
        <v>160</v>
      </c>
      <c r="E474" s="182" t="s">
        <v>663</v>
      </c>
      <c r="F474" s="183" t="s">
        <v>664</v>
      </c>
      <c r="G474" s="184" t="s">
        <v>223</v>
      </c>
      <c r="H474" s="185">
        <v>1514.61</v>
      </c>
      <c r="I474" s="186"/>
      <c r="J474" s="187">
        <f>ROUND(I474*H474,2)</f>
        <v>0</v>
      </c>
      <c r="K474" s="183" t="s">
        <v>164</v>
      </c>
      <c r="L474" s="42"/>
      <c r="M474" s="188" t="s">
        <v>19</v>
      </c>
      <c r="N474" s="189" t="s">
        <v>43</v>
      </c>
      <c r="O474" s="67"/>
      <c r="P474" s="190">
        <f>O474*H474</f>
        <v>0</v>
      </c>
      <c r="Q474" s="190">
        <v>0</v>
      </c>
      <c r="R474" s="190">
        <f>Q474*H474</f>
        <v>0</v>
      </c>
      <c r="S474" s="190">
        <v>0</v>
      </c>
      <c r="T474" s="191">
        <f>S474*H474</f>
        <v>0</v>
      </c>
      <c r="U474" s="37"/>
      <c r="V474" s="37"/>
      <c r="W474" s="37"/>
      <c r="X474" s="37"/>
      <c r="Y474" s="37"/>
      <c r="Z474" s="37"/>
      <c r="AA474" s="37"/>
      <c r="AB474" s="37"/>
      <c r="AC474" s="37"/>
      <c r="AD474" s="37"/>
      <c r="AE474" s="37"/>
      <c r="AR474" s="192" t="s">
        <v>165</v>
      </c>
      <c r="AT474" s="192" t="s">
        <v>160</v>
      </c>
      <c r="AU474" s="192" t="s">
        <v>81</v>
      </c>
      <c r="AY474" s="20" t="s">
        <v>158</v>
      </c>
      <c r="BE474" s="193">
        <f>IF(N474="základní",J474,0)</f>
        <v>0</v>
      </c>
      <c r="BF474" s="193">
        <f>IF(N474="snížená",J474,0)</f>
        <v>0</v>
      </c>
      <c r="BG474" s="193">
        <f>IF(N474="zákl. přenesená",J474,0)</f>
        <v>0</v>
      </c>
      <c r="BH474" s="193">
        <f>IF(N474="sníž. přenesená",J474,0)</f>
        <v>0</v>
      </c>
      <c r="BI474" s="193">
        <f>IF(N474="nulová",J474,0)</f>
        <v>0</v>
      </c>
      <c r="BJ474" s="20" t="s">
        <v>79</v>
      </c>
      <c r="BK474" s="193">
        <f>ROUND(I474*H474,2)</f>
        <v>0</v>
      </c>
      <c r="BL474" s="20" t="s">
        <v>165</v>
      </c>
      <c r="BM474" s="192" t="s">
        <v>665</v>
      </c>
    </row>
    <row r="475" spans="1:65" s="2" customFormat="1" ht="27">
      <c r="A475" s="37"/>
      <c r="B475" s="38"/>
      <c r="C475" s="39"/>
      <c r="D475" s="194" t="s">
        <v>167</v>
      </c>
      <c r="E475" s="39"/>
      <c r="F475" s="195" t="s">
        <v>666</v>
      </c>
      <c r="G475" s="39"/>
      <c r="H475" s="39"/>
      <c r="I475" s="196"/>
      <c r="J475" s="39"/>
      <c r="K475" s="39"/>
      <c r="L475" s="42"/>
      <c r="M475" s="197"/>
      <c r="N475" s="198"/>
      <c r="O475" s="67"/>
      <c r="P475" s="67"/>
      <c r="Q475" s="67"/>
      <c r="R475" s="67"/>
      <c r="S475" s="67"/>
      <c r="T475" s="68"/>
      <c r="U475" s="37"/>
      <c r="V475" s="37"/>
      <c r="W475" s="37"/>
      <c r="X475" s="37"/>
      <c r="Y475" s="37"/>
      <c r="Z475" s="37"/>
      <c r="AA475" s="37"/>
      <c r="AB475" s="37"/>
      <c r="AC475" s="37"/>
      <c r="AD475" s="37"/>
      <c r="AE475" s="37"/>
      <c r="AT475" s="20" t="s">
        <v>167</v>
      </c>
      <c r="AU475" s="20" t="s">
        <v>81</v>
      </c>
    </row>
    <row r="476" spans="1:65" s="2" customFormat="1">
      <c r="A476" s="37"/>
      <c r="B476" s="38"/>
      <c r="C476" s="39"/>
      <c r="D476" s="199" t="s">
        <v>169</v>
      </c>
      <c r="E476" s="39"/>
      <c r="F476" s="200" t="s">
        <v>667</v>
      </c>
      <c r="G476" s="39"/>
      <c r="H476" s="39"/>
      <c r="I476" s="196"/>
      <c r="J476" s="39"/>
      <c r="K476" s="39"/>
      <c r="L476" s="42"/>
      <c r="M476" s="197"/>
      <c r="N476" s="198"/>
      <c r="O476" s="67"/>
      <c r="P476" s="67"/>
      <c r="Q476" s="67"/>
      <c r="R476" s="67"/>
      <c r="S476" s="67"/>
      <c r="T476" s="68"/>
      <c r="U476" s="37"/>
      <c r="V476" s="37"/>
      <c r="W476" s="37"/>
      <c r="X476" s="37"/>
      <c r="Y476" s="37"/>
      <c r="Z476" s="37"/>
      <c r="AA476" s="37"/>
      <c r="AB476" s="37"/>
      <c r="AC476" s="37"/>
      <c r="AD476" s="37"/>
      <c r="AE476" s="37"/>
      <c r="AT476" s="20" t="s">
        <v>169</v>
      </c>
      <c r="AU476" s="20" t="s">
        <v>81</v>
      </c>
    </row>
    <row r="477" spans="1:65" s="13" customFormat="1">
      <c r="B477" s="201"/>
      <c r="C477" s="202"/>
      <c r="D477" s="194" t="s">
        <v>176</v>
      </c>
      <c r="E477" s="203" t="s">
        <v>19</v>
      </c>
      <c r="F477" s="204" t="s">
        <v>668</v>
      </c>
      <c r="G477" s="202"/>
      <c r="H477" s="203" t="s">
        <v>19</v>
      </c>
      <c r="I477" s="205"/>
      <c r="J477" s="202"/>
      <c r="K477" s="202"/>
      <c r="L477" s="206"/>
      <c r="M477" s="207"/>
      <c r="N477" s="208"/>
      <c r="O477" s="208"/>
      <c r="P477" s="208"/>
      <c r="Q477" s="208"/>
      <c r="R477" s="208"/>
      <c r="S477" s="208"/>
      <c r="T477" s="209"/>
      <c r="AT477" s="210" t="s">
        <v>176</v>
      </c>
      <c r="AU477" s="210" t="s">
        <v>81</v>
      </c>
      <c r="AV477" s="13" t="s">
        <v>79</v>
      </c>
      <c r="AW477" s="13" t="s">
        <v>34</v>
      </c>
      <c r="AX477" s="13" t="s">
        <v>72</v>
      </c>
      <c r="AY477" s="210" t="s">
        <v>158</v>
      </c>
    </row>
    <row r="478" spans="1:65" s="13" customFormat="1">
      <c r="B478" s="201"/>
      <c r="C478" s="202"/>
      <c r="D478" s="194" t="s">
        <v>176</v>
      </c>
      <c r="E478" s="203" t="s">
        <v>19</v>
      </c>
      <c r="F478" s="204" t="s">
        <v>669</v>
      </c>
      <c r="G478" s="202"/>
      <c r="H478" s="203" t="s">
        <v>19</v>
      </c>
      <c r="I478" s="205"/>
      <c r="J478" s="202"/>
      <c r="K478" s="202"/>
      <c r="L478" s="206"/>
      <c r="M478" s="207"/>
      <c r="N478" s="208"/>
      <c r="O478" s="208"/>
      <c r="P478" s="208"/>
      <c r="Q478" s="208"/>
      <c r="R478" s="208"/>
      <c r="S478" s="208"/>
      <c r="T478" s="209"/>
      <c r="AT478" s="210" t="s">
        <v>176</v>
      </c>
      <c r="AU478" s="210" t="s">
        <v>81</v>
      </c>
      <c r="AV478" s="13" t="s">
        <v>79</v>
      </c>
      <c r="AW478" s="13" t="s">
        <v>34</v>
      </c>
      <c r="AX478" s="13" t="s">
        <v>72</v>
      </c>
      <c r="AY478" s="210" t="s">
        <v>158</v>
      </c>
    </row>
    <row r="479" spans="1:65" s="13" customFormat="1">
      <c r="B479" s="201"/>
      <c r="C479" s="202"/>
      <c r="D479" s="194" t="s">
        <v>176</v>
      </c>
      <c r="E479" s="203" t="s">
        <v>19</v>
      </c>
      <c r="F479" s="204" t="s">
        <v>670</v>
      </c>
      <c r="G479" s="202"/>
      <c r="H479" s="203" t="s">
        <v>19</v>
      </c>
      <c r="I479" s="205"/>
      <c r="J479" s="202"/>
      <c r="K479" s="202"/>
      <c r="L479" s="206"/>
      <c r="M479" s="207"/>
      <c r="N479" s="208"/>
      <c r="O479" s="208"/>
      <c r="P479" s="208"/>
      <c r="Q479" s="208"/>
      <c r="R479" s="208"/>
      <c r="S479" s="208"/>
      <c r="T479" s="209"/>
      <c r="AT479" s="210" t="s">
        <v>176</v>
      </c>
      <c r="AU479" s="210" t="s">
        <v>81</v>
      </c>
      <c r="AV479" s="13" t="s">
        <v>79</v>
      </c>
      <c r="AW479" s="13" t="s">
        <v>34</v>
      </c>
      <c r="AX479" s="13" t="s">
        <v>72</v>
      </c>
      <c r="AY479" s="210" t="s">
        <v>158</v>
      </c>
    </row>
    <row r="480" spans="1:65" s="13" customFormat="1">
      <c r="B480" s="201"/>
      <c r="C480" s="202"/>
      <c r="D480" s="194" t="s">
        <v>176</v>
      </c>
      <c r="E480" s="203" t="s">
        <v>19</v>
      </c>
      <c r="F480" s="204" t="s">
        <v>671</v>
      </c>
      <c r="G480" s="202"/>
      <c r="H480" s="203" t="s">
        <v>19</v>
      </c>
      <c r="I480" s="205"/>
      <c r="J480" s="202"/>
      <c r="K480" s="202"/>
      <c r="L480" s="206"/>
      <c r="M480" s="207"/>
      <c r="N480" s="208"/>
      <c r="O480" s="208"/>
      <c r="P480" s="208"/>
      <c r="Q480" s="208"/>
      <c r="R480" s="208"/>
      <c r="S480" s="208"/>
      <c r="T480" s="209"/>
      <c r="AT480" s="210" t="s">
        <v>176</v>
      </c>
      <c r="AU480" s="210" t="s">
        <v>81</v>
      </c>
      <c r="AV480" s="13" t="s">
        <v>79</v>
      </c>
      <c r="AW480" s="13" t="s">
        <v>34</v>
      </c>
      <c r="AX480" s="13" t="s">
        <v>72</v>
      </c>
      <c r="AY480" s="210" t="s">
        <v>158</v>
      </c>
    </row>
    <row r="481" spans="1:65" s="14" customFormat="1">
      <c r="B481" s="211"/>
      <c r="C481" s="212"/>
      <c r="D481" s="194" t="s">
        <v>176</v>
      </c>
      <c r="E481" s="213" t="s">
        <v>19</v>
      </c>
      <c r="F481" s="214" t="s">
        <v>672</v>
      </c>
      <c r="G481" s="212"/>
      <c r="H481" s="215">
        <v>1514.61</v>
      </c>
      <c r="I481" s="216"/>
      <c r="J481" s="212"/>
      <c r="K481" s="212"/>
      <c r="L481" s="217"/>
      <c r="M481" s="218"/>
      <c r="N481" s="219"/>
      <c r="O481" s="219"/>
      <c r="P481" s="219"/>
      <c r="Q481" s="219"/>
      <c r="R481" s="219"/>
      <c r="S481" s="219"/>
      <c r="T481" s="220"/>
      <c r="AT481" s="221" t="s">
        <v>176</v>
      </c>
      <c r="AU481" s="221" t="s">
        <v>81</v>
      </c>
      <c r="AV481" s="14" t="s">
        <v>81</v>
      </c>
      <c r="AW481" s="14" t="s">
        <v>34</v>
      </c>
      <c r="AX481" s="14" t="s">
        <v>72</v>
      </c>
      <c r="AY481" s="221" t="s">
        <v>158</v>
      </c>
    </row>
    <row r="482" spans="1:65" s="15" customFormat="1">
      <c r="B482" s="222"/>
      <c r="C482" s="223"/>
      <c r="D482" s="194" t="s">
        <v>176</v>
      </c>
      <c r="E482" s="224" t="s">
        <v>19</v>
      </c>
      <c r="F482" s="225" t="s">
        <v>179</v>
      </c>
      <c r="G482" s="223"/>
      <c r="H482" s="226">
        <v>1514.61</v>
      </c>
      <c r="I482" s="227"/>
      <c r="J482" s="223"/>
      <c r="K482" s="223"/>
      <c r="L482" s="228"/>
      <c r="M482" s="229"/>
      <c r="N482" s="230"/>
      <c r="O482" s="230"/>
      <c r="P482" s="230"/>
      <c r="Q482" s="230"/>
      <c r="R482" s="230"/>
      <c r="S482" s="230"/>
      <c r="T482" s="231"/>
      <c r="AT482" s="232" t="s">
        <v>176</v>
      </c>
      <c r="AU482" s="232" t="s">
        <v>81</v>
      </c>
      <c r="AV482" s="15" t="s">
        <v>165</v>
      </c>
      <c r="AW482" s="15" t="s">
        <v>34</v>
      </c>
      <c r="AX482" s="15" t="s">
        <v>79</v>
      </c>
      <c r="AY482" s="232" t="s">
        <v>158</v>
      </c>
    </row>
    <row r="483" spans="1:65" s="2" customFormat="1" ht="24.25" customHeight="1">
      <c r="A483" s="37"/>
      <c r="B483" s="38"/>
      <c r="C483" s="181" t="s">
        <v>673</v>
      </c>
      <c r="D483" s="181" t="s">
        <v>160</v>
      </c>
      <c r="E483" s="182" t="s">
        <v>674</v>
      </c>
      <c r="F483" s="183" t="s">
        <v>675</v>
      </c>
      <c r="G483" s="184" t="s">
        <v>223</v>
      </c>
      <c r="H483" s="185">
        <v>151.012</v>
      </c>
      <c r="I483" s="186"/>
      <c r="J483" s="187">
        <f>ROUND(I483*H483,2)</f>
        <v>0</v>
      </c>
      <c r="K483" s="183" t="s">
        <v>164</v>
      </c>
      <c r="L483" s="42"/>
      <c r="M483" s="188" t="s">
        <v>19</v>
      </c>
      <c r="N483" s="189" t="s">
        <v>43</v>
      </c>
      <c r="O483" s="67"/>
      <c r="P483" s="190">
        <f>O483*H483</f>
        <v>0</v>
      </c>
      <c r="Q483" s="190">
        <v>0</v>
      </c>
      <c r="R483" s="190">
        <f>Q483*H483</f>
        <v>0</v>
      </c>
      <c r="S483" s="190">
        <v>0</v>
      </c>
      <c r="T483" s="191">
        <f>S483*H483</f>
        <v>0</v>
      </c>
      <c r="U483" s="37"/>
      <c r="V483" s="37"/>
      <c r="W483" s="37"/>
      <c r="X483" s="37"/>
      <c r="Y483" s="37"/>
      <c r="Z483" s="37"/>
      <c r="AA483" s="37"/>
      <c r="AB483" s="37"/>
      <c r="AC483" s="37"/>
      <c r="AD483" s="37"/>
      <c r="AE483" s="37"/>
      <c r="AR483" s="192" t="s">
        <v>165</v>
      </c>
      <c r="AT483" s="192" t="s">
        <v>160</v>
      </c>
      <c r="AU483" s="192" t="s">
        <v>81</v>
      </c>
      <c r="AY483" s="20" t="s">
        <v>158</v>
      </c>
      <c r="BE483" s="193">
        <f>IF(N483="základní",J483,0)</f>
        <v>0</v>
      </c>
      <c r="BF483" s="193">
        <f>IF(N483="snížená",J483,0)</f>
        <v>0</v>
      </c>
      <c r="BG483" s="193">
        <f>IF(N483="zákl. přenesená",J483,0)</f>
        <v>0</v>
      </c>
      <c r="BH483" s="193">
        <f>IF(N483="sníž. přenesená",J483,0)</f>
        <v>0</v>
      </c>
      <c r="BI483" s="193">
        <f>IF(N483="nulová",J483,0)</f>
        <v>0</v>
      </c>
      <c r="BJ483" s="20" t="s">
        <v>79</v>
      </c>
      <c r="BK483" s="193">
        <f>ROUND(I483*H483,2)</f>
        <v>0</v>
      </c>
      <c r="BL483" s="20" t="s">
        <v>165</v>
      </c>
      <c r="BM483" s="192" t="s">
        <v>676</v>
      </c>
    </row>
    <row r="484" spans="1:65" s="2" customFormat="1" ht="18">
      <c r="A484" s="37"/>
      <c r="B484" s="38"/>
      <c r="C484" s="39"/>
      <c r="D484" s="194" t="s">
        <v>167</v>
      </c>
      <c r="E484" s="39"/>
      <c r="F484" s="195" t="s">
        <v>677</v>
      </c>
      <c r="G484" s="39"/>
      <c r="H484" s="39"/>
      <c r="I484" s="196"/>
      <c r="J484" s="39"/>
      <c r="K484" s="39"/>
      <c r="L484" s="42"/>
      <c r="M484" s="197"/>
      <c r="N484" s="198"/>
      <c r="O484" s="67"/>
      <c r="P484" s="67"/>
      <c r="Q484" s="67"/>
      <c r="R484" s="67"/>
      <c r="S484" s="67"/>
      <c r="T484" s="68"/>
      <c r="U484" s="37"/>
      <c r="V484" s="37"/>
      <c r="W484" s="37"/>
      <c r="X484" s="37"/>
      <c r="Y484" s="37"/>
      <c r="Z484" s="37"/>
      <c r="AA484" s="37"/>
      <c r="AB484" s="37"/>
      <c r="AC484" s="37"/>
      <c r="AD484" s="37"/>
      <c r="AE484" s="37"/>
      <c r="AT484" s="20" t="s">
        <v>167</v>
      </c>
      <c r="AU484" s="20" t="s">
        <v>81</v>
      </c>
    </row>
    <row r="485" spans="1:65" s="2" customFormat="1">
      <c r="A485" s="37"/>
      <c r="B485" s="38"/>
      <c r="C485" s="39"/>
      <c r="D485" s="199" t="s">
        <v>169</v>
      </c>
      <c r="E485" s="39"/>
      <c r="F485" s="200" t="s">
        <v>678</v>
      </c>
      <c r="G485" s="39"/>
      <c r="H485" s="39"/>
      <c r="I485" s="196"/>
      <c r="J485" s="39"/>
      <c r="K485" s="39"/>
      <c r="L485" s="42"/>
      <c r="M485" s="197"/>
      <c r="N485" s="198"/>
      <c r="O485" s="67"/>
      <c r="P485" s="67"/>
      <c r="Q485" s="67"/>
      <c r="R485" s="67"/>
      <c r="S485" s="67"/>
      <c r="T485" s="68"/>
      <c r="U485" s="37"/>
      <c r="V485" s="37"/>
      <c r="W485" s="37"/>
      <c r="X485" s="37"/>
      <c r="Y485" s="37"/>
      <c r="Z485" s="37"/>
      <c r="AA485" s="37"/>
      <c r="AB485" s="37"/>
      <c r="AC485" s="37"/>
      <c r="AD485" s="37"/>
      <c r="AE485" s="37"/>
      <c r="AT485" s="20" t="s">
        <v>169</v>
      </c>
      <c r="AU485" s="20" t="s">
        <v>81</v>
      </c>
    </row>
    <row r="486" spans="1:65" s="14" customFormat="1">
      <c r="B486" s="211"/>
      <c r="C486" s="212"/>
      <c r="D486" s="194" t="s">
        <v>176</v>
      </c>
      <c r="E486" s="213" t="s">
        <v>19</v>
      </c>
      <c r="F486" s="214" t="s">
        <v>659</v>
      </c>
      <c r="G486" s="212"/>
      <c r="H486" s="215">
        <v>129.69800000000001</v>
      </c>
      <c r="I486" s="216"/>
      <c r="J486" s="212"/>
      <c r="K486" s="212"/>
      <c r="L486" s="217"/>
      <c r="M486" s="218"/>
      <c r="N486" s="219"/>
      <c r="O486" s="219"/>
      <c r="P486" s="219"/>
      <c r="Q486" s="219"/>
      <c r="R486" s="219"/>
      <c r="S486" s="219"/>
      <c r="T486" s="220"/>
      <c r="AT486" s="221" t="s">
        <v>176</v>
      </c>
      <c r="AU486" s="221" t="s">
        <v>81</v>
      </c>
      <c r="AV486" s="14" t="s">
        <v>81</v>
      </c>
      <c r="AW486" s="14" t="s">
        <v>34</v>
      </c>
      <c r="AX486" s="14" t="s">
        <v>72</v>
      </c>
      <c r="AY486" s="221" t="s">
        <v>158</v>
      </c>
    </row>
    <row r="487" spans="1:65" s="14" customFormat="1">
      <c r="B487" s="211"/>
      <c r="C487" s="212"/>
      <c r="D487" s="194" t="s">
        <v>176</v>
      </c>
      <c r="E487" s="213" t="s">
        <v>19</v>
      </c>
      <c r="F487" s="214" t="s">
        <v>660</v>
      </c>
      <c r="G487" s="212"/>
      <c r="H487" s="215">
        <v>10.54</v>
      </c>
      <c r="I487" s="216"/>
      <c r="J487" s="212"/>
      <c r="K487" s="212"/>
      <c r="L487" s="217"/>
      <c r="M487" s="218"/>
      <c r="N487" s="219"/>
      <c r="O487" s="219"/>
      <c r="P487" s="219"/>
      <c r="Q487" s="219"/>
      <c r="R487" s="219"/>
      <c r="S487" s="219"/>
      <c r="T487" s="220"/>
      <c r="AT487" s="221" t="s">
        <v>176</v>
      </c>
      <c r="AU487" s="221" t="s">
        <v>81</v>
      </c>
      <c r="AV487" s="14" t="s">
        <v>81</v>
      </c>
      <c r="AW487" s="14" t="s">
        <v>34</v>
      </c>
      <c r="AX487" s="14" t="s">
        <v>72</v>
      </c>
      <c r="AY487" s="221" t="s">
        <v>158</v>
      </c>
    </row>
    <row r="488" spans="1:65" s="14" customFormat="1">
      <c r="B488" s="211"/>
      <c r="C488" s="212"/>
      <c r="D488" s="194" t="s">
        <v>176</v>
      </c>
      <c r="E488" s="213" t="s">
        <v>19</v>
      </c>
      <c r="F488" s="214" t="s">
        <v>679</v>
      </c>
      <c r="G488" s="212"/>
      <c r="H488" s="215">
        <v>10.773999999999999</v>
      </c>
      <c r="I488" s="216"/>
      <c r="J488" s="212"/>
      <c r="K488" s="212"/>
      <c r="L488" s="217"/>
      <c r="M488" s="218"/>
      <c r="N488" s="219"/>
      <c r="O488" s="219"/>
      <c r="P488" s="219"/>
      <c r="Q488" s="219"/>
      <c r="R488" s="219"/>
      <c r="S488" s="219"/>
      <c r="T488" s="220"/>
      <c r="AT488" s="221" t="s">
        <v>176</v>
      </c>
      <c r="AU488" s="221" t="s">
        <v>81</v>
      </c>
      <c r="AV488" s="14" t="s">
        <v>81</v>
      </c>
      <c r="AW488" s="14" t="s">
        <v>34</v>
      </c>
      <c r="AX488" s="14" t="s">
        <v>72</v>
      </c>
      <c r="AY488" s="221" t="s">
        <v>158</v>
      </c>
    </row>
    <row r="489" spans="1:65" s="15" customFormat="1">
      <c r="B489" s="222"/>
      <c r="C489" s="223"/>
      <c r="D489" s="194" t="s">
        <v>176</v>
      </c>
      <c r="E489" s="224" t="s">
        <v>19</v>
      </c>
      <c r="F489" s="225" t="s">
        <v>179</v>
      </c>
      <c r="G489" s="223"/>
      <c r="H489" s="226">
        <v>151.012</v>
      </c>
      <c r="I489" s="227"/>
      <c r="J489" s="223"/>
      <c r="K489" s="223"/>
      <c r="L489" s="228"/>
      <c r="M489" s="229"/>
      <c r="N489" s="230"/>
      <c r="O489" s="230"/>
      <c r="P489" s="230"/>
      <c r="Q489" s="230"/>
      <c r="R489" s="230"/>
      <c r="S489" s="230"/>
      <c r="T489" s="231"/>
      <c r="AT489" s="232" t="s">
        <v>176</v>
      </c>
      <c r="AU489" s="232" t="s">
        <v>81</v>
      </c>
      <c r="AV489" s="15" t="s">
        <v>165</v>
      </c>
      <c r="AW489" s="15" t="s">
        <v>34</v>
      </c>
      <c r="AX489" s="15" t="s">
        <v>79</v>
      </c>
      <c r="AY489" s="232" t="s">
        <v>158</v>
      </c>
    </row>
    <row r="490" spans="1:65" s="12" customFormat="1" ht="22.9" customHeight="1">
      <c r="B490" s="165"/>
      <c r="C490" s="166"/>
      <c r="D490" s="167" t="s">
        <v>71</v>
      </c>
      <c r="E490" s="179" t="s">
        <v>680</v>
      </c>
      <c r="F490" s="179" t="s">
        <v>681</v>
      </c>
      <c r="G490" s="166"/>
      <c r="H490" s="166"/>
      <c r="I490" s="169"/>
      <c r="J490" s="180">
        <f>BK490</f>
        <v>0</v>
      </c>
      <c r="K490" s="166"/>
      <c r="L490" s="171"/>
      <c r="M490" s="172"/>
      <c r="N490" s="173"/>
      <c r="O490" s="173"/>
      <c r="P490" s="174">
        <f>SUM(P491:P493)</f>
        <v>0</v>
      </c>
      <c r="Q490" s="173"/>
      <c r="R490" s="174">
        <f>SUM(R491:R493)</f>
        <v>0</v>
      </c>
      <c r="S490" s="173"/>
      <c r="T490" s="175">
        <f>SUM(T491:T493)</f>
        <v>0</v>
      </c>
      <c r="AR490" s="176" t="s">
        <v>79</v>
      </c>
      <c r="AT490" s="177" t="s">
        <v>71</v>
      </c>
      <c r="AU490" s="177" t="s">
        <v>79</v>
      </c>
      <c r="AY490" s="176" t="s">
        <v>158</v>
      </c>
      <c r="BK490" s="178">
        <f>SUM(BK491:BK493)</f>
        <v>0</v>
      </c>
    </row>
    <row r="491" spans="1:65" s="2" customFormat="1" ht="24.25" customHeight="1">
      <c r="A491" s="37"/>
      <c r="B491" s="38"/>
      <c r="C491" s="181" t="s">
        <v>682</v>
      </c>
      <c r="D491" s="181" t="s">
        <v>160</v>
      </c>
      <c r="E491" s="182" t="s">
        <v>683</v>
      </c>
      <c r="F491" s="183" t="s">
        <v>684</v>
      </c>
      <c r="G491" s="184" t="s">
        <v>223</v>
      </c>
      <c r="H491" s="185">
        <v>858.28200000000004</v>
      </c>
      <c r="I491" s="186"/>
      <c r="J491" s="187">
        <f>ROUND(I491*H491,2)</f>
        <v>0</v>
      </c>
      <c r="K491" s="183" t="s">
        <v>164</v>
      </c>
      <c r="L491" s="42"/>
      <c r="M491" s="188" t="s">
        <v>19</v>
      </c>
      <c r="N491" s="189" t="s">
        <v>43</v>
      </c>
      <c r="O491" s="67"/>
      <c r="P491" s="190">
        <f>O491*H491</f>
        <v>0</v>
      </c>
      <c r="Q491" s="190">
        <v>0</v>
      </c>
      <c r="R491" s="190">
        <f>Q491*H491</f>
        <v>0</v>
      </c>
      <c r="S491" s="190">
        <v>0</v>
      </c>
      <c r="T491" s="191">
        <f>S491*H491</f>
        <v>0</v>
      </c>
      <c r="U491" s="37"/>
      <c r="V491" s="37"/>
      <c r="W491" s="37"/>
      <c r="X491" s="37"/>
      <c r="Y491" s="37"/>
      <c r="Z491" s="37"/>
      <c r="AA491" s="37"/>
      <c r="AB491" s="37"/>
      <c r="AC491" s="37"/>
      <c r="AD491" s="37"/>
      <c r="AE491" s="37"/>
      <c r="AR491" s="192" t="s">
        <v>165</v>
      </c>
      <c r="AT491" s="192" t="s">
        <v>160</v>
      </c>
      <c r="AU491" s="192" t="s">
        <v>81</v>
      </c>
      <c r="AY491" s="20" t="s">
        <v>158</v>
      </c>
      <c r="BE491" s="193">
        <f>IF(N491="základní",J491,0)</f>
        <v>0</v>
      </c>
      <c r="BF491" s="193">
        <f>IF(N491="snížená",J491,0)</f>
        <v>0</v>
      </c>
      <c r="BG491" s="193">
        <f>IF(N491="zákl. přenesená",J491,0)</f>
        <v>0</v>
      </c>
      <c r="BH491" s="193">
        <f>IF(N491="sníž. přenesená",J491,0)</f>
        <v>0</v>
      </c>
      <c r="BI491" s="193">
        <f>IF(N491="nulová",J491,0)</f>
        <v>0</v>
      </c>
      <c r="BJ491" s="20" t="s">
        <v>79</v>
      </c>
      <c r="BK491" s="193">
        <f>ROUND(I491*H491,2)</f>
        <v>0</v>
      </c>
      <c r="BL491" s="20" t="s">
        <v>165</v>
      </c>
      <c r="BM491" s="192" t="s">
        <v>685</v>
      </c>
    </row>
    <row r="492" spans="1:65" s="2" customFormat="1" ht="27">
      <c r="A492" s="37"/>
      <c r="B492" s="38"/>
      <c r="C492" s="39"/>
      <c r="D492" s="194" t="s">
        <v>167</v>
      </c>
      <c r="E492" s="39"/>
      <c r="F492" s="195" t="s">
        <v>686</v>
      </c>
      <c r="G492" s="39"/>
      <c r="H492" s="39"/>
      <c r="I492" s="196"/>
      <c r="J492" s="39"/>
      <c r="K492" s="39"/>
      <c r="L492" s="42"/>
      <c r="M492" s="197"/>
      <c r="N492" s="198"/>
      <c r="O492" s="67"/>
      <c r="P492" s="67"/>
      <c r="Q492" s="67"/>
      <c r="R492" s="67"/>
      <c r="S492" s="67"/>
      <c r="T492" s="68"/>
      <c r="U492" s="37"/>
      <c r="V492" s="37"/>
      <c r="W492" s="37"/>
      <c r="X492" s="37"/>
      <c r="Y492" s="37"/>
      <c r="Z492" s="37"/>
      <c r="AA492" s="37"/>
      <c r="AB492" s="37"/>
      <c r="AC492" s="37"/>
      <c r="AD492" s="37"/>
      <c r="AE492" s="37"/>
      <c r="AT492" s="20" t="s">
        <v>167</v>
      </c>
      <c r="AU492" s="20" t="s">
        <v>81</v>
      </c>
    </row>
    <row r="493" spans="1:65" s="2" customFormat="1">
      <c r="A493" s="37"/>
      <c r="B493" s="38"/>
      <c r="C493" s="39"/>
      <c r="D493" s="199" t="s">
        <v>169</v>
      </c>
      <c r="E493" s="39"/>
      <c r="F493" s="200" t="s">
        <v>687</v>
      </c>
      <c r="G493" s="39"/>
      <c r="H493" s="39"/>
      <c r="I493" s="196"/>
      <c r="J493" s="39"/>
      <c r="K493" s="39"/>
      <c r="L493" s="42"/>
      <c r="M493" s="197"/>
      <c r="N493" s="198"/>
      <c r="O493" s="67"/>
      <c r="P493" s="67"/>
      <c r="Q493" s="67"/>
      <c r="R493" s="67"/>
      <c r="S493" s="67"/>
      <c r="T493" s="68"/>
      <c r="U493" s="37"/>
      <c r="V493" s="37"/>
      <c r="W493" s="37"/>
      <c r="X493" s="37"/>
      <c r="Y493" s="37"/>
      <c r="Z493" s="37"/>
      <c r="AA493" s="37"/>
      <c r="AB493" s="37"/>
      <c r="AC493" s="37"/>
      <c r="AD493" s="37"/>
      <c r="AE493" s="37"/>
      <c r="AT493" s="20" t="s">
        <v>169</v>
      </c>
      <c r="AU493" s="20" t="s">
        <v>81</v>
      </c>
    </row>
    <row r="494" spans="1:65" s="12" customFormat="1" ht="25.9" customHeight="1">
      <c r="B494" s="165"/>
      <c r="C494" s="166"/>
      <c r="D494" s="167" t="s">
        <v>71</v>
      </c>
      <c r="E494" s="168" t="s">
        <v>688</v>
      </c>
      <c r="F494" s="168" t="s">
        <v>689</v>
      </c>
      <c r="G494" s="166"/>
      <c r="H494" s="166"/>
      <c r="I494" s="169"/>
      <c r="J494" s="170">
        <f>BK494</f>
        <v>0</v>
      </c>
      <c r="K494" s="166"/>
      <c r="L494" s="171"/>
      <c r="M494" s="172"/>
      <c r="N494" s="173"/>
      <c r="O494" s="173"/>
      <c r="P494" s="174">
        <f>P495+P516</f>
        <v>0</v>
      </c>
      <c r="Q494" s="173"/>
      <c r="R494" s="174">
        <f>R495+R516</f>
        <v>0.47358399999999995</v>
      </c>
      <c r="S494" s="173"/>
      <c r="T494" s="175">
        <f>T495+T516</f>
        <v>0</v>
      </c>
      <c r="AR494" s="176" t="s">
        <v>81</v>
      </c>
      <c r="AT494" s="177" t="s">
        <v>71</v>
      </c>
      <c r="AU494" s="177" t="s">
        <v>72</v>
      </c>
      <c r="AY494" s="176" t="s">
        <v>158</v>
      </c>
      <c r="BK494" s="178">
        <f>BK495+BK516</f>
        <v>0</v>
      </c>
    </row>
    <row r="495" spans="1:65" s="12" customFormat="1" ht="22.9" customHeight="1">
      <c r="B495" s="165"/>
      <c r="C495" s="166"/>
      <c r="D495" s="167" t="s">
        <v>71</v>
      </c>
      <c r="E495" s="179" t="s">
        <v>690</v>
      </c>
      <c r="F495" s="179" t="s">
        <v>691</v>
      </c>
      <c r="G495" s="166"/>
      <c r="H495" s="166"/>
      <c r="I495" s="169"/>
      <c r="J495" s="180">
        <f>BK495</f>
        <v>0</v>
      </c>
      <c r="K495" s="166"/>
      <c r="L495" s="171"/>
      <c r="M495" s="172"/>
      <c r="N495" s="173"/>
      <c r="O495" s="173"/>
      <c r="P495" s="174">
        <f>SUM(P496:P515)</f>
        <v>0</v>
      </c>
      <c r="Q495" s="173"/>
      <c r="R495" s="174">
        <f>SUM(R496:R515)</f>
        <v>4.8000000000000001E-2</v>
      </c>
      <c r="S495" s="173"/>
      <c r="T495" s="175">
        <f>SUM(T496:T515)</f>
        <v>0</v>
      </c>
      <c r="AR495" s="176" t="s">
        <v>81</v>
      </c>
      <c r="AT495" s="177" t="s">
        <v>71</v>
      </c>
      <c r="AU495" s="177" t="s">
        <v>79</v>
      </c>
      <c r="AY495" s="176" t="s">
        <v>158</v>
      </c>
      <c r="BK495" s="178">
        <f>SUM(BK496:BK515)</f>
        <v>0</v>
      </c>
    </row>
    <row r="496" spans="1:65" s="2" customFormat="1" ht="24.25" customHeight="1">
      <c r="A496" s="37"/>
      <c r="B496" s="38"/>
      <c r="C496" s="181" t="s">
        <v>692</v>
      </c>
      <c r="D496" s="181" t="s">
        <v>160</v>
      </c>
      <c r="E496" s="182" t="s">
        <v>693</v>
      </c>
      <c r="F496" s="183" t="s">
        <v>694</v>
      </c>
      <c r="G496" s="184" t="s">
        <v>163</v>
      </c>
      <c r="H496" s="185">
        <v>41.52</v>
      </c>
      <c r="I496" s="186"/>
      <c r="J496" s="187">
        <f>ROUND(I496*H496,2)</f>
        <v>0</v>
      </c>
      <c r="K496" s="183" t="s">
        <v>164</v>
      </c>
      <c r="L496" s="42"/>
      <c r="M496" s="188" t="s">
        <v>19</v>
      </c>
      <c r="N496" s="189" t="s">
        <v>43</v>
      </c>
      <c r="O496" s="67"/>
      <c r="P496" s="190">
        <f>O496*H496</f>
        <v>0</v>
      </c>
      <c r="Q496" s="190">
        <v>0</v>
      </c>
      <c r="R496" s="190">
        <f>Q496*H496</f>
        <v>0</v>
      </c>
      <c r="S496" s="190">
        <v>0</v>
      </c>
      <c r="T496" s="191">
        <f>S496*H496</f>
        <v>0</v>
      </c>
      <c r="U496" s="37"/>
      <c r="V496" s="37"/>
      <c r="W496" s="37"/>
      <c r="X496" s="37"/>
      <c r="Y496" s="37"/>
      <c r="Z496" s="37"/>
      <c r="AA496" s="37"/>
      <c r="AB496" s="37"/>
      <c r="AC496" s="37"/>
      <c r="AD496" s="37"/>
      <c r="AE496" s="37"/>
      <c r="AR496" s="192" t="s">
        <v>279</v>
      </c>
      <c r="AT496" s="192" t="s">
        <v>160</v>
      </c>
      <c r="AU496" s="192" t="s">
        <v>81</v>
      </c>
      <c r="AY496" s="20" t="s">
        <v>158</v>
      </c>
      <c r="BE496" s="193">
        <f>IF(N496="základní",J496,0)</f>
        <v>0</v>
      </c>
      <c r="BF496" s="193">
        <f>IF(N496="snížená",J496,0)</f>
        <v>0</v>
      </c>
      <c r="BG496" s="193">
        <f>IF(N496="zákl. přenesená",J496,0)</f>
        <v>0</v>
      </c>
      <c r="BH496" s="193">
        <f>IF(N496="sníž. přenesená",J496,0)</f>
        <v>0</v>
      </c>
      <c r="BI496" s="193">
        <f>IF(N496="nulová",J496,0)</f>
        <v>0</v>
      </c>
      <c r="BJ496" s="20" t="s">
        <v>79</v>
      </c>
      <c r="BK496" s="193">
        <f>ROUND(I496*H496,2)</f>
        <v>0</v>
      </c>
      <c r="BL496" s="20" t="s">
        <v>279</v>
      </c>
      <c r="BM496" s="192" t="s">
        <v>695</v>
      </c>
    </row>
    <row r="497" spans="1:65" s="2" customFormat="1" ht="18">
      <c r="A497" s="37"/>
      <c r="B497" s="38"/>
      <c r="C497" s="39"/>
      <c r="D497" s="194" t="s">
        <v>167</v>
      </c>
      <c r="E497" s="39"/>
      <c r="F497" s="195" t="s">
        <v>696</v>
      </c>
      <c r="G497" s="39"/>
      <c r="H497" s="39"/>
      <c r="I497" s="196"/>
      <c r="J497" s="39"/>
      <c r="K497" s="39"/>
      <c r="L497" s="42"/>
      <c r="M497" s="197"/>
      <c r="N497" s="198"/>
      <c r="O497" s="67"/>
      <c r="P497" s="67"/>
      <c r="Q497" s="67"/>
      <c r="R497" s="67"/>
      <c r="S497" s="67"/>
      <c r="T497" s="68"/>
      <c r="U497" s="37"/>
      <c r="V497" s="37"/>
      <c r="W497" s="37"/>
      <c r="X497" s="37"/>
      <c r="Y497" s="37"/>
      <c r="Z497" s="37"/>
      <c r="AA497" s="37"/>
      <c r="AB497" s="37"/>
      <c r="AC497" s="37"/>
      <c r="AD497" s="37"/>
      <c r="AE497" s="37"/>
      <c r="AT497" s="20" t="s">
        <v>167</v>
      </c>
      <c r="AU497" s="20" t="s">
        <v>81</v>
      </c>
    </row>
    <row r="498" spans="1:65" s="2" customFormat="1">
      <c r="A498" s="37"/>
      <c r="B498" s="38"/>
      <c r="C498" s="39"/>
      <c r="D498" s="199" t="s">
        <v>169</v>
      </c>
      <c r="E498" s="39"/>
      <c r="F498" s="200" t="s">
        <v>697</v>
      </c>
      <c r="G498" s="39"/>
      <c r="H498" s="39"/>
      <c r="I498" s="196"/>
      <c r="J498" s="39"/>
      <c r="K498" s="39"/>
      <c r="L498" s="42"/>
      <c r="M498" s="197"/>
      <c r="N498" s="198"/>
      <c r="O498" s="67"/>
      <c r="P498" s="67"/>
      <c r="Q498" s="67"/>
      <c r="R498" s="67"/>
      <c r="S498" s="67"/>
      <c r="T498" s="68"/>
      <c r="U498" s="37"/>
      <c r="V498" s="37"/>
      <c r="W498" s="37"/>
      <c r="X498" s="37"/>
      <c r="Y498" s="37"/>
      <c r="Z498" s="37"/>
      <c r="AA498" s="37"/>
      <c r="AB498" s="37"/>
      <c r="AC498" s="37"/>
      <c r="AD498" s="37"/>
      <c r="AE498" s="37"/>
      <c r="AT498" s="20" t="s">
        <v>169</v>
      </c>
      <c r="AU498" s="20" t="s">
        <v>81</v>
      </c>
    </row>
    <row r="499" spans="1:65" s="14" customFormat="1">
      <c r="B499" s="211"/>
      <c r="C499" s="212"/>
      <c r="D499" s="194" t="s">
        <v>176</v>
      </c>
      <c r="E499" s="213" t="s">
        <v>19</v>
      </c>
      <c r="F499" s="214" t="s">
        <v>698</v>
      </c>
      <c r="G499" s="212"/>
      <c r="H499" s="215">
        <v>23.1</v>
      </c>
      <c r="I499" s="216"/>
      <c r="J499" s="212"/>
      <c r="K499" s="212"/>
      <c r="L499" s="217"/>
      <c r="M499" s="218"/>
      <c r="N499" s="219"/>
      <c r="O499" s="219"/>
      <c r="P499" s="219"/>
      <c r="Q499" s="219"/>
      <c r="R499" s="219"/>
      <c r="S499" s="219"/>
      <c r="T499" s="220"/>
      <c r="AT499" s="221" t="s">
        <v>176</v>
      </c>
      <c r="AU499" s="221" t="s">
        <v>81</v>
      </c>
      <c r="AV499" s="14" t="s">
        <v>81</v>
      </c>
      <c r="AW499" s="14" t="s">
        <v>34</v>
      </c>
      <c r="AX499" s="14" t="s">
        <v>72</v>
      </c>
      <c r="AY499" s="221" t="s">
        <v>158</v>
      </c>
    </row>
    <row r="500" spans="1:65" s="14" customFormat="1" ht="20">
      <c r="B500" s="211"/>
      <c r="C500" s="212"/>
      <c r="D500" s="194" t="s">
        <v>176</v>
      </c>
      <c r="E500" s="213" t="s">
        <v>19</v>
      </c>
      <c r="F500" s="214" t="s">
        <v>699</v>
      </c>
      <c r="G500" s="212"/>
      <c r="H500" s="215">
        <v>18.420000000000002</v>
      </c>
      <c r="I500" s="216"/>
      <c r="J500" s="212"/>
      <c r="K500" s="212"/>
      <c r="L500" s="217"/>
      <c r="M500" s="218"/>
      <c r="N500" s="219"/>
      <c r="O500" s="219"/>
      <c r="P500" s="219"/>
      <c r="Q500" s="219"/>
      <c r="R500" s="219"/>
      <c r="S500" s="219"/>
      <c r="T500" s="220"/>
      <c r="AT500" s="221" t="s">
        <v>176</v>
      </c>
      <c r="AU500" s="221" t="s">
        <v>81</v>
      </c>
      <c r="AV500" s="14" t="s">
        <v>81</v>
      </c>
      <c r="AW500" s="14" t="s">
        <v>34</v>
      </c>
      <c r="AX500" s="14" t="s">
        <v>72</v>
      </c>
      <c r="AY500" s="221" t="s">
        <v>158</v>
      </c>
    </row>
    <row r="501" spans="1:65" s="15" customFormat="1">
      <c r="B501" s="222"/>
      <c r="C501" s="223"/>
      <c r="D501" s="194" t="s">
        <v>176</v>
      </c>
      <c r="E501" s="224" t="s">
        <v>19</v>
      </c>
      <c r="F501" s="225" t="s">
        <v>179</v>
      </c>
      <c r="G501" s="223"/>
      <c r="H501" s="226">
        <v>41.52</v>
      </c>
      <c r="I501" s="227"/>
      <c r="J501" s="223"/>
      <c r="K501" s="223"/>
      <c r="L501" s="228"/>
      <c r="M501" s="229"/>
      <c r="N501" s="230"/>
      <c r="O501" s="230"/>
      <c r="P501" s="230"/>
      <c r="Q501" s="230"/>
      <c r="R501" s="230"/>
      <c r="S501" s="230"/>
      <c r="T501" s="231"/>
      <c r="AT501" s="232" t="s">
        <v>176</v>
      </c>
      <c r="AU501" s="232" t="s">
        <v>81</v>
      </c>
      <c r="AV501" s="15" t="s">
        <v>165</v>
      </c>
      <c r="AW501" s="15" t="s">
        <v>34</v>
      </c>
      <c r="AX501" s="15" t="s">
        <v>79</v>
      </c>
      <c r="AY501" s="232" t="s">
        <v>158</v>
      </c>
    </row>
    <row r="502" spans="1:65" s="2" customFormat="1" ht="16.5" customHeight="1">
      <c r="A502" s="37"/>
      <c r="B502" s="38"/>
      <c r="C502" s="233" t="s">
        <v>700</v>
      </c>
      <c r="D502" s="233" t="s">
        <v>220</v>
      </c>
      <c r="E502" s="234" t="s">
        <v>701</v>
      </c>
      <c r="F502" s="235" t="s">
        <v>702</v>
      </c>
      <c r="G502" s="236" t="s">
        <v>223</v>
      </c>
      <c r="H502" s="237">
        <v>1.4E-2</v>
      </c>
      <c r="I502" s="238"/>
      <c r="J502" s="239">
        <f>ROUND(I502*H502,2)</f>
        <v>0</v>
      </c>
      <c r="K502" s="235" t="s">
        <v>164</v>
      </c>
      <c r="L502" s="240"/>
      <c r="M502" s="241" t="s">
        <v>19</v>
      </c>
      <c r="N502" s="242" t="s">
        <v>43</v>
      </c>
      <c r="O502" s="67"/>
      <c r="P502" s="190">
        <f>O502*H502</f>
        <v>0</v>
      </c>
      <c r="Q502" s="190">
        <v>1</v>
      </c>
      <c r="R502" s="190">
        <f>Q502*H502</f>
        <v>1.4E-2</v>
      </c>
      <c r="S502" s="190">
        <v>0</v>
      </c>
      <c r="T502" s="191">
        <f>S502*H502</f>
        <v>0</v>
      </c>
      <c r="U502" s="37"/>
      <c r="V502" s="37"/>
      <c r="W502" s="37"/>
      <c r="X502" s="37"/>
      <c r="Y502" s="37"/>
      <c r="Z502" s="37"/>
      <c r="AA502" s="37"/>
      <c r="AB502" s="37"/>
      <c r="AC502" s="37"/>
      <c r="AD502" s="37"/>
      <c r="AE502" s="37"/>
      <c r="AR502" s="192" t="s">
        <v>388</v>
      </c>
      <c r="AT502" s="192" t="s">
        <v>220</v>
      </c>
      <c r="AU502" s="192" t="s">
        <v>81</v>
      </c>
      <c r="AY502" s="20" t="s">
        <v>158</v>
      </c>
      <c r="BE502" s="193">
        <f>IF(N502="základní",J502,0)</f>
        <v>0</v>
      </c>
      <c r="BF502" s="193">
        <f>IF(N502="snížená",J502,0)</f>
        <v>0</v>
      </c>
      <c r="BG502" s="193">
        <f>IF(N502="zákl. přenesená",J502,0)</f>
        <v>0</v>
      </c>
      <c r="BH502" s="193">
        <f>IF(N502="sníž. přenesená",J502,0)</f>
        <v>0</v>
      </c>
      <c r="BI502" s="193">
        <f>IF(N502="nulová",J502,0)</f>
        <v>0</v>
      </c>
      <c r="BJ502" s="20" t="s">
        <v>79</v>
      </c>
      <c r="BK502" s="193">
        <f>ROUND(I502*H502,2)</f>
        <v>0</v>
      </c>
      <c r="BL502" s="20" t="s">
        <v>279</v>
      </c>
      <c r="BM502" s="192" t="s">
        <v>703</v>
      </c>
    </row>
    <row r="503" spans="1:65" s="2" customFormat="1">
      <c r="A503" s="37"/>
      <c r="B503" s="38"/>
      <c r="C503" s="39"/>
      <c r="D503" s="194" t="s">
        <v>167</v>
      </c>
      <c r="E503" s="39"/>
      <c r="F503" s="195" t="s">
        <v>702</v>
      </c>
      <c r="G503" s="39"/>
      <c r="H503" s="39"/>
      <c r="I503" s="196"/>
      <c r="J503" s="39"/>
      <c r="K503" s="39"/>
      <c r="L503" s="42"/>
      <c r="M503" s="197"/>
      <c r="N503" s="198"/>
      <c r="O503" s="67"/>
      <c r="P503" s="67"/>
      <c r="Q503" s="67"/>
      <c r="R503" s="67"/>
      <c r="S503" s="67"/>
      <c r="T503" s="68"/>
      <c r="U503" s="37"/>
      <c r="V503" s="37"/>
      <c r="W503" s="37"/>
      <c r="X503" s="37"/>
      <c r="Y503" s="37"/>
      <c r="Z503" s="37"/>
      <c r="AA503" s="37"/>
      <c r="AB503" s="37"/>
      <c r="AC503" s="37"/>
      <c r="AD503" s="37"/>
      <c r="AE503" s="37"/>
      <c r="AT503" s="20" t="s">
        <v>167</v>
      </c>
      <c r="AU503" s="20" t="s">
        <v>81</v>
      </c>
    </row>
    <row r="504" spans="1:65" s="14" customFormat="1">
      <c r="B504" s="211"/>
      <c r="C504" s="212"/>
      <c r="D504" s="194" t="s">
        <v>176</v>
      </c>
      <c r="E504" s="213" t="s">
        <v>19</v>
      </c>
      <c r="F504" s="214" t="s">
        <v>704</v>
      </c>
      <c r="G504" s="212"/>
      <c r="H504" s="215">
        <v>1.4E-2</v>
      </c>
      <c r="I504" s="216"/>
      <c r="J504" s="212"/>
      <c r="K504" s="212"/>
      <c r="L504" s="217"/>
      <c r="M504" s="218"/>
      <c r="N504" s="219"/>
      <c r="O504" s="219"/>
      <c r="P504" s="219"/>
      <c r="Q504" s="219"/>
      <c r="R504" s="219"/>
      <c r="S504" s="219"/>
      <c r="T504" s="220"/>
      <c r="AT504" s="221" t="s">
        <v>176</v>
      </c>
      <c r="AU504" s="221" t="s">
        <v>81</v>
      </c>
      <c r="AV504" s="14" t="s">
        <v>81</v>
      </c>
      <c r="AW504" s="14" t="s">
        <v>34</v>
      </c>
      <c r="AX504" s="14" t="s">
        <v>72</v>
      </c>
      <c r="AY504" s="221" t="s">
        <v>158</v>
      </c>
    </row>
    <row r="505" spans="1:65" s="15" customFormat="1">
      <c r="B505" s="222"/>
      <c r="C505" s="223"/>
      <c r="D505" s="194" t="s">
        <v>176</v>
      </c>
      <c r="E505" s="224" t="s">
        <v>19</v>
      </c>
      <c r="F505" s="225" t="s">
        <v>179</v>
      </c>
      <c r="G505" s="223"/>
      <c r="H505" s="226">
        <v>1.4E-2</v>
      </c>
      <c r="I505" s="227"/>
      <c r="J505" s="223"/>
      <c r="K505" s="223"/>
      <c r="L505" s="228"/>
      <c r="M505" s="229"/>
      <c r="N505" s="230"/>
      <c r="O505" s="230"/>
      <c r="P505" s="230"/>
      <c r="Q505" s="230"/>
      <c r="R505" s="230"/>
      <c r="S505" s="230"/>
      <c r="T505" s="231"/>
      <c r="AT505" s="232" t="s">
        <v>176</v>
      </c>
      <c r="AU505" s="232" t="s">
        <v>81</v>
      </c>
      <c r="AV505" s="15" t="s">
        <v>165</v>
      </c>
      <c r="AW505" s="15" t="s">
        <v>34</v>
      </c>
      <c r="AX505" s="15" t="s">
        <v>79</v>
      </c>
      <c r="AY505" s="232" t="s">
        <v>158</v>
      </c>
    </row>
    <row r="506" spans="1:65" s="2" customFormat="1" ht="24.25" customHeight="1">
      <c r="A506" s="37"/>
      <c r="B506" s="38"/>
      <c r="C506" s="181" t="s">
        <v>705</v>
      </c>
      <c r="D506" s="181" t="s">
        <v>160</v>
      </c>
      <c r="E506" s="182" t="s">
        <v>706</v>
      </c>
      <c r="F506" s="183" t="s">
        <v>707</v>
      </c>
      <c r="G506" s="184" t="s">
        <v>163</v>
      </c>
      <c r="H506" s="185">
        <v>83.04</v>
      </c>
      <c r="I506" s="186"/>
      <c r="J506" s="187">
        <f>ROUND(I506*H506,2)</f>
        <v>0</v>
      </c>
      <c r="K506" s="183" t="s">
        <v>164</v>
      </c>
      <c r="L506" s="42"/>
      <c r="M506" s="188" t="s">
        <v>19</v>
      </c>
      <c r="N506" s="189" t="s">
        <v>43</v>
      </c>
      <c r="O506" s="67"/>
      <c r="P506" s="190">
        <f>O506*H506</f>
        <v>0</v>
      </c>
      <c r="Q506" s="190">
        <v>0</v>
      </c>
      <c r="R506" s="190">
        <f>Q506*H506</f>
        <v>0</v>
      </c>
      <c r="S506" s="190">
        <v>0</v>
      </c>
      <c r="T506" s="191">
        <f>S506*H506</f>
        <v>0</v>
      </c>
      <c r="U506" s="37"/>
      <c r="V506" s="37"/>
      <c r="W506" s="37"/>
      <c r="X506" s="37"/>
      <c r="Y506" s="37"/>
      <c r="Z506" s="37"/>
      <c r="AA506" s="37"/>
      <c r="AB506" s="37"/>
      <c r="AC506" s="37"/>
      <c r="AD506" s="37"/>
      <c r="AE506" s="37"/>
      <c r="AR506" s="192" t="s">
        <v>279</v>
      </c>
      <c r="AT506" s="192" t="s">
        <v>160</v>
      </c>
      <c r="AU506" s="192" t="s">
        <v>81</v>
      </c>
      <c r="AY506" s="20" t="s">
        <v>158</v>
      </c>
      <c r="BE506" s="193">
        <f>IF(N506="základní",J506,0)</f>
        <v>0</v>
      </c>
      <c r="BF506" s="193">
        <f>IF(N506="snížená",J506,0)</f>
        <v>0</v>
      </c>
      <c r="BG506" s="193">
        <f>IF(N506="zákl. přenesená",J506,0)</f>
        <v>0</v>
      </c>
      <c r="BH506" s="193">
        <f>IF(N506="sníž. přenesená",J506,0)</f>
        <v>0</v>
      </c>
      <c r="BI506" s="193">
        <f>IF(N506="nulová",J506,0)</f>
        <v>0</v>
      </c>
      <c r="BJ506" s="20" t="s">
        <v>79</v>
      </c>
      <c r="BK506" s="193">
        <f>ROUND(I506*H506,2)</f>
        <v>0</v>
      </c>
      <c r="BL506" s="20" t="s">
        <v>279</v>
      </c>
      <c r="BM506" s="192" t="s">
        <v>708</v>
      </c>
    </row>
    <row r="507" spans="1:65" s="2" customFormat="1" ht="18">
      <c r="A507" s="37"/>
      <c r="B507" s="38"/>
      <c r="C507" s="39"/>
      <c r="D507" s="194" t="s">
        <v>167</v>
      </c>
      <c r="E507" s="39"/>
      <c r="F507" s="195" t="s">
        <v>709</v>
      </c>
      <c r="G507" s="39"/>
      <c r="H507" s="39"/>
      <c r="I507" s="196"/>
      <c r="J507" s="39"/>
      <c r="K507" s="39"/>
      <c r="L507" s="42"/>
      <c r="M507" s="197"/>
      <c r="N507" s="198"/>
      <c r="O507" s="67"/>
      <c r="P507" s="67"/>
      <c r="Q507" s="67"/>
      <c r="R507" s="67"/>
      <c r="S507" s="67"/>
      <c r="T507" s="68"/>
      <c r="U507" s="37"/>
      <c r="V507" s="37"/>
      <c r="W507" s="37"/>
      <c r="X507" s="37"/>
      <c r="Y507" s="37"/>
      <c r="Z507" s="37"/>
      <c r="AA507" s="37"/>
      <c r="AB507" s="37"/>
      <c r="AC507" s="37"/>
      <c r="AD507" s="37"/>
      <c r="AE507" s="37"/>
      <c r="AT507" s="20" t="s">
        <v>167</v>
      </c>
      <c r="AU507" s="20" t="s">
        <v>81</v>
      </c>
    </row>
    <row r="508" spans="1:65" s="2" customFormat="1">
      <c r="A508" s="37"/>
      <c r="B508" s="38"/>
      <c r="C508" s="39"/>
      <c r="D508" s="199" t="s">
        <v>169</v>
      </c>
      <c r="E508" s="39"/>
      <c r="F508" s="200" t="s">
        <v>710</v>
      </c>
      <c r="G508" s="39"/>
      <c r="H508" s="39"/>
      <c r="I508" s="196"/>
      <c r="J508" s="39"/>
      <c r="K508" s="39"/>
      <c r="L508" s="42"/>
      <c r="M508" s="197"/>
      <c r="N508" s="198"/>
      <c r="O508" s="67"/>
      <c r="P508" s="67"/>
      <c r="Q508" s="67"/>
      <c r="R508" s="67"/>
      <c r="S508" s="67"/>
      <c r="T508" s="68"/>
      <c r="U508" s="37"/>
      <c r="V508" s="37"/>
      <c r="W508" s="37"/>
      <c r="X508" s="37"/>
      <c r="Y508" s="37"/>
      <c r="Z508" s="37"/>
      <c r="AA508" s="37"/>
      <c r="AB508" s="37"/>
      <c r="AC508" s="37"/>
      <c r="AD508" s="37"/>
      <c r="AE508" s="37"/>
      <c r="AT508" s="20" t="s">
        <v>169</v>
      </c>
      <c r="AU508" s="20" t="s">
        <v>81</v>
      </c>
    </row>
    <row r="509" spans="1:65" s="2" customFormat="1" ht="16.5" customHeight="1">
      <c r="A509" s="37"/>
      <c r="B509" s="38"/>
      <c r="C509" s="233" t="s">
        <v>711</v>
      </c>
      <c r="D509" s="233" t="s">
        <v>220</v>
      </c>
      <c r="E509" s="234" t="s">
        <v>712</v>
      </c>
      <c r="F509" s="235" t="s">
        <v>713</v>
      </c>
      <c r="G509" s="236" t="s">
        <v>223</v>
      </c>
      <c r="H509" s="237">
        <v>3.4000000000000002E-2</v>
      </c>
      <c r="I509" s="238"/>
      <c r="J509" s="239">
        <f>ROUND(I509*H509,2)</f>
        <v>0</v>
      </c>
      <c r="K509" s="235" t="s">
        <v>164</v>
      </c>
      <c r="L509" s="240"/>
      <c r="M509" s="241" t="s">
        <v>19</v>
      </c>
      <c r="N509" s="242" t="s">
        <v>43</v>
      </c>
      <c r="O509" s="67"/>
      <c r="P509" s="190">
        <f>O509*H509</f>
        <v>0</v>
      </c>
      <c r="Q509" s="190">
        <v>1</v>
      </c>
      <c r="R509" s="190">
        <f>Q509*H509</f>
        <v>3.4000000000000002E-2</v>
      </c>
      <c r="S509" s="190">
        <v>0</v>
      </c>
      <c r="T509" s="191">
        <f>S509*H509</f>
        <v>0</v>
      </c>
      <c r="U509" s="37"/>
      <c r="V509" s="37"/>
      <c r="W509" s="37"/>
      <c r="X509" s="37"/>
      <c r="Y509" s="37"/>
      <c r="Z509" s="37"/>
      <c r="AA509" s="37"/>
      <c r="AB509" s="37"/>
      <c r="AC509" s="37"/>
      <c r="AD509" s="37"/>
      <c r="AE509" s="37"/>
      <c r="AR509" s="192" t="s">
        <v>388</v>
      </c>
      <c r="AT509" s="192" t="s">
        <v>220</v>
      </c>
      <c r="AU509" s="192" t="s">
        <v>81</v>
      </c>
      <c r="AY509" s="20" t="s">
        <v>158</v>
      </c>
      <c r="BE509" s="193">
        <f>IF(N509="základní",J509,0)</f>
        <v>0</v>
      </c>
      <c r="BF509" s="193">
        <f>IF(N509="snížená",J509,0)</f>
        <v>0</v>
      </c>
      <c r="BG509" s="193">
        <f>IF(N509="zákl. přenesená",J509,0)</f>
        <v>0</v>
      </c>
      <c r="BH509" s="193">
        <f>IF(N509="sníž. přenesená",J509,0)</f>
        <v>0</v>
      </c>
      <c r="BI509" s="193">
        <f>IF(N509="nulová",J509,0)</f>
        <v>0</v>
      </c>
      <c r="BJ509" s="20" t="s">
        <v>79</v>
      </c>
      <c r="BK509" s="193">
        <f>ROUND(I509*H509,2)</f>
        <v>0</v>
      </c>
      <c r="BL509" s="20" t="s">
        <v>279</v>
      </c>
      <c r="BM509" s="192" t="s">
        <v>714</v>
      </c>
    </row>
    <row r="510" spans="1:65" s="2" customFormat="1">
      <c r="A510" s="37"/>
      <c r="B510" s="38"/>
      <c r="C510" s="39"/>
      <c r="D510" s="194" t="s">
        <v>167</v>
      </c>
      <c r="E510" s="39"/>
      <c r="F510" s="195" t="s">
        <v>713</v>
      </c>
      <c r="G510" s="39"/>
      <c r="H510" s="39"/>
      <c r="I510" s="196"/>
      <c r="J510" s="39"/>
      <c r="K510" s="39"/>
      <c r="L510" s="42"/>
      <c r="M510" s="197"/>
      <c r="N510" s="198"/>
      <c r="O510" s="67"/>
      <c r="P510" s="67"/>
      <c r="Q510" s="67"/>
      <c r="R510" s="67"/>
      <c r="S510" s="67"/>
      <c r="T510" s="68"/>
      <c r="U510" s="37"/>
      <c r="V510" s="37"/>
      <c r="W510" s="37"/>
      <c r="X510" s="37"/>
      <c r="Y510" s="37"/>
      <c r="Z510" s="37"/>
      <c r="AA510" s="37"/>
      <c r="AB510" s="37"/>
      <c r="AC510" s="37"/>
      <c r="AD510" s="37"/>
      <c r="AE510" s="37"/>
      <c r="AT510" s="20" t="s">
        <v>167</v>
      </c>
      <c r="AU510" s="20" t="s">
        <v>81</v>
      </c>
    </row>
    <row r="511" spans="1:65" s="14" customFormat="1">
      <c r="B511" s="211"/>
      <c r="C511" s="212"/>
      <c r="D511" s="194" t="s">
        <v>176</v>
      </c>
      <c r="E511" s="213" t="s">
        <v>19</v>
      </c>
      <c r="F511" s="214" t="s">
        <v>715</v>
      </c>
      <c r="G511" s="212"/>
      <c r="H511" s="215">
        <v>3.4000000000000002E-2</v>
      </c>
      <c r="I511" s="216"/>
      <c r="J511" s="212"/>
      <c r="K511" s="212"/>
      <c r="L511" s="217"/>
      <c r="M511" s="218"/>
      <c r="N511" s="219"/>
      <c r="O511" s="219"/>
      <c r="P511" s="219"/>
      <c r="Q511" s="219"/>
      <c r="R511" s="219"/>
      <c r="S511" s="219"/>
      <c r="T511" s="220"/>
      <c r="AT511" s="221" t="s">
        <v>176</v>
      </c>
      <c r="AU511" s="221" t="s">
        <v>81</v>
      </c>
      <c r="AV511" s="14" t="s">
        <v>81</v>
      </c>
      <c r="AW511" s="14" t="s">
        <v>34</v>
      </c>
      <c r="AX511" s="14" t="s">
        <v>72</v>
      </c>
      <c r="AY511" s="221" t="s">
        <v>158</v>
      </c>
    </row>
    <row r="512" spans="1:65" s="15" customFormat="1">
      <c r="B512" s="222"/>
      <c r="C512" s="223"/>
      <c r="D512" s="194" t="s">
        <v>176</v>
      </c>
      <c r="E512" s="224" t="s">
        <v>19</v>
      </c>
      <c r="F512" s="225" t="s">
        <v>179</v>
      </c>
      <c r="G512" s="223"/>
      <c r="H512" s="226">
        <v>3.4000000000000002E-2</v>
      </c>
      <c r="I512" s="227"/>
      <c r="J512" s="223"/>
      <c r="K512" s="223"/>
      <c r="L512" s="228"/>
      <c r="M512" s="229"/>
      <c r="N512" s="230"/>
      <c r="O512" s="230"/>
      <c r="P512" s="230"/>
      <c r="Q512" s="230"/>
      <c r="R512" s="230"/>
      <c r="S512" s="230"/>
      <c r="T512" s="231"/>
      <c r="AT512" s="232" t="s">
        <v>176</v>
      </c>
      <c r="AU512" s="232" t="s">
        <v>81</v>
      </c>
      <c r="AV512" s="15" t="s">
        <v>165</v>
      </c>
      <c r="AW512" s="15" t="s">
        <v>34</v>
      </c>
      <c r="AX512" s="15" t="s">
        <v>79</v>
      </c>
      <c r="AY512" s="232" t="s">
        <v>158</v>
      </c>
    </row>
    <row r="513" spans="1:65" s="2" customFormat="1" ht="24.25" customHeight="1">
      <c r="A513" s="37"/>
      <c r="B513" s="38"/>
      <c r="C513" s="181" t="s">
        <v>716</v>
      </c>
      <c r="D513" s="181" t="s">
        <v>160</v>
      </c>
      <c r="E513" s="182" t="s">
        <v>717</v>
      </c>
      <c r="F513" s="183" t="s">
        <v>718</v>
      </c>
      <c r="G513" s="184" t="s">
        <v>223</v>
      </c>
      <c r="H513" s="185">
        <v>4.8000000000000001E-2</v>
      </c>
      <c r="I513" s="186"/>
      <c r="J513" s="187">
        <f>ROUND(I513*H513,2)</f>
        <v>0</v>
      </c>
      <c r="K513" s="183" t="s">
        <v>164</v>
      </c>
      <c r="L513" s="42"/>
      <c r="M513" s="188" t="s">
        <v>19</v>
      </c>
      <c r="N513" s="189" t="s">
        <v>43</v>
      </c>
      <c r="O513" s="67"/>
      <c r="P513" s="190">
        <f>O513*H513</f>
        <v>0</v>
      </c>
      <c r="Q513" s="190">
        <v>0</v>
      </c>
      <c r="R513" s="190">
        <f>Q513*H513</f>
        <v>0</v>
      </c>
      <c r="S513" s="190">
        <v>0</v>
      </c>
      <c r="T513" s="191">
        <f>S513*H513</f>
        <v>0</v>
      </c>
      <c r="U513" s="37"/>
      <c r="V513" s="37"/>
      <c r="W513" s="37"/>
      <c r="X513" s="37"/>
      <c r="Y513" s="37"/>
      <c r="Z513" s="37"/>
      <c r="AA513" s="37"/>
      <c r="AB513" s="37"/>
      <c r="AC513" s="37"/>
      <c r="AD513" s="37"/>
      <c r="AE513" s="37"/>
      <c r="AR513" s="192" t="s">
        <v>279</v>
      </c>
      <c r="AT513" s="192" t="s">
        <v>160</v>
      </c>
      <c r="AU513" s="192" t="s">
        <v>81</v>
      </c>
      <c r="AY513" s="20" t="s">
        <v>158</v>
      </c>
      <c r="BE513" s="193">
        <f>IF(N513="základní",J513,0)</f>
        <v>0</v>
      </c>
      <c r="BF513" s="193">
        <f>IF(N513="snížená",J513,0)</f>
        <v>0</v>
      </c>
      <c r="BG513" s="193">
        <f>IF(N513="zákl. přenesená",J513,0)</f>
        <v>0</v>
      </c>
      <c r="BH513" s="193">
        <f>IF(N513="sníž. přenesená",J513,0)</f>
        <v>0</v>
      </c>
      <c r="BI513" s="193">
        <f>IF(N513="nulová",J513,0)</f>
        <v>0</v>
      </c>
      <c r="BJ513" s="20" t="s">
        <v>79</v>
      </c>
      <c r="BK513" s="193">
        <f>ROUND(I513*H513,2)</f>
        <v>0</v>
      </c>
      <c r="BL513" s="20" t="s">
        <v>279</v>
      </c>
      <c r="BM513" s="192" t="s">
        <v>719</v>
      </c>
    </row>
    <row r="514" spans="1:65" s="2" customFormat="1" ht="27">
      <c r="A514" s="37"/>
      <c r="B514" s="38"/>
      <c r="C514" s="39"/>
      <c r="D514" s="194" t="s">
        <v>167</v>
      </c>
      <c r="E514" s="39"/>
      <c r="F514" s="195" t="s">
        <v>720</v>
      </c>
      <c r="G514" s="39"/>
      <c r="H514" s="39"/>
      <c r="I514" s="196"/>
      <c r="J514" s="39"/>
      <c r="K514" s="39"/>
      <c r="L514" s="42"/>
      <c r="M514" s="197"/>
      <c r="N514" s="198"/>
      <c r="O514" s="67"/>
      <c r="P514" s="67"/>
      <c r="Q514" s="67"/>
      <c r="R514" s="67"/>
      <c r="S514" s="67"/>
      <c r="T514" s="68"/>
      <c r="U514" s="37"/>
      <c r="V514" s="37"/>
      <c r="W514" s="37"/>
      <c r="X514" s="37"/>
      <c r="Y514" s="37"/>
      <c r="Z514" s="37"/>
      <c r="AA514" s="37"/>
      <c r="AB514" s="37"/>
      <c r="AC514" s="37"/>
      <c r="AD514" s="37"/>
      <c r="AE514" s="37"/>
      <c r="AT514" s="20" t="s">
        <v>167</v>
      </c>
      <c r="AU514" s="20" t="s">
        <v>81</v>
      </c>
    </row>
    <row r="515" spans="1:65" s="2" customFormat="1">
      <c r="A515" s="37"/>
      <c r="B515" s="38"/>
      <c r="C515" s="39"/>
      <c r="D515" s="199" t="s">
        <v>169</v>
      </c>
      <c r="E515" s="39"/>
      <c r="F515" s="200" t="s">
        <v>721</v>
      </c>
      <c r="G515" s="39"/>
      <c r="H515" s="39"/>
      <c r="I515" s="196"/>
      <c r="J515" s="39"/>
      <c r="K515" s="39"/>
      <c r="L515" s="42"/>
      <c r="M515" s="197"/>
      <c r="N515" s="198"/>
      <c r="O515" s="67"/>
      <c r="P515" s="67"/>
      <c r="Q515" s="67"/>
      <c r="R515" s="67"/>
      <c r="S515" s="67"/>
      <c r="T515" s="68"/>
      <c r="U515" s="37"/>
      <c r="V515" s="37"/>
      <c r="W515" s="37"/>
      <c r="X515" s="37"/>
      <c r="Y515" s="37"/>
      <c r="Z515" s="37"/>
      <c r="AA515" s="37"/>
      <c r="AB515" s="37"/>
      <c r="AC515" s="37"/>
      <c r="AD515" s="37"/>
      <c r="AE515" s="37"/>
      <c r="AT515" s="20" t="s">
        <v>169</v>
      </c>
      <c r="AU515" s="20" t="s">
        <v>81</v>
      </c>
    </row>
    <row r="516" spans="1:65" s="12" customFormat="1" ht="22.9" customHeight="1">
      <c r="B516" s="165"/>
      <c r="C516" s="166"/>
      <c r="D516" s="167" t="s">
        <v>71</v>
      </c>
      <c r="E516" s="179" t="s">
        <v>722</v>
      </c>
      <c r="F516" s="179" t="s">
        <v>723</v>
      </c>
      <c r="G516" s="166"/>
      <c r="H516" s="166"/>
      <c r="I516" s="169"/>
      <c r="J516" s="180">
        <f>BK516</f>
        <v>0</v>
      </c>
      <c r="K516" s="166"/>
      <c r="L516" s="171"/>
      <c r="M516" s="172"/>
      <c r="N516" s="173"/>
      <c r="O516" s="173"/>
      <c r="P516" s="174">
        <f>SUM(P517:P567)</f>
        <v>0</v>
      </c>
      <c r="Q516" s="173"/>
      <c r="R516" s="174">
        <f>SUM(R517:R567)</f>
        <v>0.42558399999999996</v>
      </c>
      <c r="S516" s="173"/>
      <c r="T516" s="175">
        <f>SUM(T517:T567)</f>
        <v>0</v>
      </c>
      <c r="AR516" s="176" t="s">
        <v>81</v>
      </c>
      <c r="AT516" s="177" t="s">
        <v>71</v>
      </c>
      <c r="AU516" s="177" t="s">
        <v>79</v>
      </c>
      <c r="AY516" s="176" t="s">
        <v>158</v>
      </c>
      <c r="BK516" s="178">
        <f>SUM(BK517:BK567)</f>
        <v>0</v>
      </c>
    </row>
    <row r="517" spans="1:65" s="2" customFormat="1" ht="24.25" customHeight="1">
      <c r="A517" s="37"/>
      <c r="B517" s="38"/>
      <c r="C517" s="181" t="s">
        <v>724</v>
      </c>
      <c r="D517" s="181" t="s">
        <v>160</v>
      </c>
      <c r="E517" s="182" t="s">
        <v>725</v>
      </c>
      <c r="F517" s="183" t="s">
        <v>726</v>
      </c>
      <c r="G517" s="184" t="s">
        <v>163</v>
      </c>
      <c r="H517" s="185">
        <v>7.56</v>
      </c>
      <c r="I517" s="186"/>
      <c r="J517" s="187">
        <f>ROUND(I517*H517,2)</f>
        <v>0</v>
      </c>
      <c r="K517" s="183" t="s">
        <v>164</v>
      </c>
      <c r="L517" s="42"/>
      <c r="M517" s="188" t="s">
        <v>19</v>
      </c>
      <c r="N517" s="189" t="s">
        <v>43</v>
      </c>
      <c r="O517" s="67"/>
      <c r="P517" s="190">
        <f>O517*H517</f>
        <v>0</v>
      </c>
      <c r="Q517" s="190">
        <v>0</v>
      </c>
      <c r="R517" s="190">
        <f>Q517*H517</f>
        <v>0</v>
      </c>
      <c r="S517" s="190">
        <v>0</v>
      </c>
      <c r="T517" s="191">
        <f>S517*H517</f>
        <v>0</v>
      </c>
      <c r="U517" s="37"/>
      <c r="V517" s="37"/>
      <c r="W517" s="37"/>
      <c r="X517" s="37"/>
      <c r="Y517" s="37"/>
      <c r="Z517" s="37"/>
      <c r="AA517" s="37"/>
      <c r="AB517" s="37"/>
      <c r="AC517" s="37"/>
      <c r="AD517" s="37"/>
      <c r="AE517" s="37"/>
      <c r="AR517" s="192" t="s">
        <v>279</v>
      </c>
      <c r="AT517" s="192" t="s">
        <v>160</v>
      </c>
      <c r="AU517" s="192" t="s">
        <v>81</v>
      </c>
      <c r="AY517" s="20" t="s">
        <v>158</v>
      </c>
      <c r="BE517" s="193">
        <f>IF(N517="základní",J517,0)</f>
        <v>0</v>
      </c>
      <c r="BF517" s="193">
        <f>IF(N517="snížená",J517,0)</f>
        <v>0</v>
      </c>
      <c r="BG517" s="193">
        <f>IF(N517="zákl. přenesená",J517,0)</f>
        <v>0</v>
      </c>
      <c r="BH517" s="193">
        <f>IF(N517="sníž. přenesená",J517,0)</f>
        <v>0</v>
      </c>
      <c r="BI517" s="193">
        <f>IF(N517="nulová",J517,0)</f>
        <v>0</v>
      </c>
      <c r="BJ517" s="20" t="s">
        <v>79</v>
      </c>
      <c r="BK517" s="193">
        <f>ROUND(I517*H517,2)</f>
        <v>0</v>
      </c>
      <c r="BL517" s="20" t="s">
        <v>279</v>
      </c>
      <c r="BM517" s="192" t="s">
        <v>727</v>
      </c>
    </row>
    <row r="518" spans="1:65" s="2" customFormat="1" ht="18">
      <c r="A518" s="37"/>
      <c r="B518" s="38"/>
      <c r="C518" s="39"/>
      <c r="D518" s="194" t="s">
        <v>167</v>
      </c>
      <c r="E518" s="39"/>
      <c r="F518" s="195" t="s">
        <v>728</v>
      </c>
      <c r="G518" s="39"/>
      <c r="H518" s="39"/>
      <c r="I518" s="196"/>
      <c r="J518" s="39"/>
      <c r="K518" s="39"/>
      <c r="L518" s="42"/>
      <c r="M518" s="197"/>
      <c r="N518" s="198"/>
      <c r="O518" s="67"/>
      <c r="P518" s="67"/>
      <c r="Q518" s="67"/>
      <c r="R518" s="67"/>
      <c r="S518" s="67"/>
      <c r="T518" s="68"/>
      <c r="U518" s="37"/>
      <c r="V518" s="37"/>
      <c r="W518" s="37"/>
      <c r="X518" s="37"/>
      <c r="Y518" s="37"/>
      <c r="Z518" s="37"/>
      <c r="AA518" s="37"/>
      <c r="AB518" s="37"/>
      <c r="AC518" s="37"/>
      <c r="AD518" s="37"/>
      <c r="AE518" s="37"/>
      <c r="AT518" s="20" t="s">
        <v>167</v>
      </c>
      <c r="AU518" s="20" t="s">
        <v>81</v>
      </c>
    </row>
    <row r="519" spans="1:65" s="2" customFormat="1">
      <c r="A519" s="37"/>
      <c r="B519" s="38"/>
      <c r="C519" s="39"/>
      <c r="D519" s="199" t="s">
        <v>169</v>
      </c>
      <c r="E519" s="39"/>
      <c r="F519" s="200" t="s">
        <v>729</v>
      </c>
      <c r="G519" s="39"/>
      <c r="H519" s="39"/>
      <c r="I519" s="196"/>
      <c r="J519" s="39"/>
      <c r="K519" s="39"/>
      <c r="L519" s="42"/>
      <c r="M519" s="197"/>
      <c r="N519" s="198"/>
      <c r="O519" s="67"/>
      <c r="P519" s="67"/>
      <c r="Q519" s="67"/>
      <c r="R519" s="67"/>
      <c r="S519" s="67"/>
      <c r="T519" s="68"/>
      <c r="U519" s="37"/>
      <c r="V519" s="37"/>
      <c r="W519" s="37"/>
      <c r="X519" s="37"/>
      <c r="Y519" s="37"/>
      <c r="Z519" s="37"/>
      <c r="AA519" s="37"/>
      <c r="AB519" s="37"/>
      <c r="AC519" s="37"/>
      <c r="AD519" s="37"/>
      <c r="AE519" s="37"/>
      <c r="AT519" s="20" t="s">
        <v>169</v>
      </c>
      <c r="AU519" s="20" t="s">
        <v>81</v>
      </c>
    </row>
    <row r="520" spans="1:65" s="13" customFormat="1">
      <c r="B520" s="201"/>
      <c r="C520" s="202"/>
      <c r="D520" s="194" t="s">
        <v>176</v>
      </c>
      <c r="E520" s="203" t="s">
        <v>19</v>
      </c>
      <c r="F520" s="204" t="s">
        <v>730</v>
      </c>
      <c r="G520" s="202"/>
      <c r="H520" s="203" t="s">
        <v>19</v>
      </c>
      <c r="I520" s="205"/>
      <c r="J520" s="202"/>
      <c r="K520" s="202"/>
      <c r="L520" s="206"/>
      <c r="M520" s="207"/>
      <c r="N520" s="208"/>
      <c r="O520" s="208"/>
      <c r="P520" s="208"/>
      <c r="Q520" s="208"/>
      <c r="R520" s="208"/>
      <c r="S520" s="208"/>
      <c r="T520" s="209"/>
      <c r="AT520" s="210" t="s">
        <v>176</v>
      </c>
      <c r="AU520" s="210" t="s">
        <v>81</v>
      </c>
      <c r="AV520" s="13" t="s">
        <v>79</v>
      </c>
      <c r="AW520" s="13" t="s">
        <v>34</v>
      </c>
      <c r="AX520" s="13" t="s">
        <v>72</v>
      </c>
      <c r="AY520" s="210" t="s">
        <v>158</v>
      </c>
    </row>
    <row r="521" spans="1:65" s="14" customFormat="1">
      <c r="B521" s="211"/>
      <c r="C521" s="212"/>
      <c r="D521" s="194" t="s">
        <v>176</v>
      </c>
      <c r="E521" s="213" t="s">
        <v>19</v>
      </c>
      <c r="F521" s="214" t="s">
        <v>731</v>
      </c>
      <c r="G521" s="212"/>
      <c r="H521" s="215">
        <v>0.56699999999999995</v>
      </c>
      <c r="I521" s="216"/>
      <c r="J521" s="212"/>
      <c r="K521" s="212"/>
      <c r="L521" s="217"/>
      <c r="M521" s="218"/>
      <c r="N521" s="219"/>
      <c r="O521" s="219"/>
      <c r="P521" s="219"/>
      <c r="Q521" s="219"/>
      <c r="R521" s="219"/>
      <c r="S521" s="219"/>
      <c r="T521" s="220"/>
      <c r="AT521" s="221" t="s">
        <v>176</v>
      </c>
      <c r="AU521" s="221" t="s">
        <v>81</v>
      </c>
      <c r="AV521" s="14" t="s">
        <v>81</v>
      </c>
      <c r="AW521" s="14" t="s">
        <v>34</v>
      </c>
      <c r="AX521" s="14" t="s">
        <v>72</v>
      </c>
      <c r="AY521" s="221" t="s">
        <v>158</v>
      </c>
    </row>
    <row r="522" spans="1:65" s="14" customFormat="1">
      <c r="B522" s="211"/>
      <c r="C522" s="212"/>
      <c r="D522" s="194" t="s">
        <v>176</v>
      </c>
      <c r="E522" s="213" t="s">
        <v>19</v>
      </c>
      <c r="F522" s="214" t="s">
        <v>732</v>
      </c>
      <c r="G522" s="212"/>
      <c r="H522" s="215">
        <v>0.55200000000000005</v>
      </c>
      <c r="I522" s="216"/>
      <c r="J522" s="212"/>
      <c r="K522" s="212"/>
      <c r="L522" s="217"/>
      <c r="M522" s="218"/>
      <c r="N522" s="219"/>
      <c r="O522" s="219"/>
      <c r="P522" s="219"/>
      <c r="Q522" s="219"/>
      <c r="R522" s="219"/>
      <c r="S522" s="219"/>
      <c r="T522" s="220"/>
      <c r="AT522" s="221" t="s">
        <v>176</v>
      </c>
      <c r="AU522" s="221" t="s">
        <v>81</v>
      </c>
      <c r="AV522" s="14" t="s">
        <v>81</v>
      </c>
      <c r="AW522" s="14" t="s">
        <v>34</v>
      </c>
      <c r="AX522" s="14" t="s">
        <v>72</v>
      </c>
      <c r="AY522" s="221" t="s">
        <v>158</v>
      </c>
    </row>
    <row r="523" spans="1:65" s="14" customFormat="1">
      <c r="B523" s="211"/>
      <c r="C523" s="212"/>
      <c r="D523" s="194" t="s">
        <v>176</v>
      </c>
      <c r="E523" s="213" t="s">
        <v>19</v>
      </c>
      <c r="F523" s="214" t="s">
        <v>733</v>
      </c>
      <c r="G523" s="212"/>
      <c r="H523" s="215">
        <v>0.91200000000000003</v>
      </c>
      <c r="I523" s="216"/>
      <c r="J523" s="212"/>
      <c r="K523" s="212"/>
      <c r="L523" s="217"/>
      <c r="M523" s="218"/>
      <c r="N523" s="219"/>
      <c r="O523" s="219"/>
      <c r="P523" s="219"/>
      <c r="Q523" s="219"/>
      <c r="R523" s="219"/>
      <c r="S523" s="219"/>
      <c r="T523" s="220"/>
      <c r="AT523" s="221" t="s">
        <v>176</v>
      </c>
      <c r="AU523" s="221" t="s">
        <v>81</v>
      </c>
      <c r="AV523" s="14" t="s">
        <v>81</v>
      </c>
      <c r="AW523" s="14" t="s">
        <v>34</v>
      </c>
      <c r="AX523" s="14" t="s">
        <v>72</v>
      </c>
      <c r="AY523" s="221" t="s">
        <v>158</v>
      </c>
    </row>
    <row r="524" spans="1:65" s="14" customFormat="1">
      <c r="B524" s="211"/>
      <c r="C524" s="212"/>
      <c r="D524" s="194" t="s">
        <v>176</v>
      </c>
      <c r="E524" s="213" t="s">
        <v>19</v>
      </c>
      <c r="F524" s="214" t="s">
        <v>734</v>
      </c>
      <c r="G524" s="212"/>
      <c r="H524" s="215">
        <v>0.245</v>
      </c>
      <c r="I524" s="216"/>
      <c r="J524" s="212"/>
      <c r="K524" s="212"/>
      <c r="L524" s="217"/>
      <c r="M524" s="218"/>
      <c r="N524" s="219"/>
      <c r="O524" s="219"/>
      <c r="P524" s="219"/>
      <c r="Q524" s="219"/>
      <c r="R524" s="219"/>
      <c r="S524" s="219"/>
      <c r="T524" s="220"/>
      <c r="AT524" s="221" t="s">
        <v>176</v>
      </c>
      <c r="AU524" s="221" t="s">
        <v>81</v>
      </c>
      <c r="AV524" s="14" t="s">
        <v>81</v>
      </c>
      <c r="AW524" s="14" t="s">
        <v>34</v>
      </c>
      <c r="AX524" s="14" t="s">
        <v>72</v>
      </c>
      <c r="AY524" s="221" t="s">
        <v>158</v>
      </c>
    </row>
    <row r="525" spans="1:65" s="13" customFormat="1">
      <c r="B525" s="201"/>
      <c r="C525" s="202"/>
      <c r="D525" s="194" t="s">
        <v>176</v>
      </c>
      <c r="E525" s="203" t="s">
        <v>19</v>
      </c>
      <c r="F525" s="204" t="s">
        <v>582</v>
      </c>
      <c r="G525" s="202"/>
      <c r="H525" s="203" t="s">
        <v>19</v>
      </c>
      <c r="I525" s="205"/>
      <c r="J525" s="202"/>
      <c r="K525" s="202"/>
      <c r="L525" s="206"/>
      <c r="M525" s="207"/>
      <c r="N525" s="208"/>
      <c r="O525" s="208"/>
      <c r="P525" s="208"/>
      <c r="Q525" s="208"/>
      <c r="R525" s="208"/>
      <c r="S525" s="208"/>
      <c r="T525" s="209"/>
      <c r="AT525" s="210" t="s">
        <v>176</v>
      </c>
      <c r="AU525" s="210" t="s">
        <v>81</v>
      </c>
      <c r="AV525" s="13" t="s">
        <v>79</v>
      </c>
      <c r="AW525" s="13" t="s">
        <v>34</v>
      </c>
      <c r="AX525" s="13" t="s">
        <v>72</v>
      </c>
      <c r="AY525" s="210" t="s">
        <v>158</v>
      </c>
    </row>
    <row r="526" spans="1:65" s="14" customFormat="1">
      <c r="B526" s="211"/>
      <c r="C526" s="212"/>
      <c r="D526" s="194" t="s">
        <v>176</v>
      </c>
      <c r="E526" s="213" t="s">
        <v>19</v>
      </c>
      <c r="F526" s="214" t="s">
        <v>735</v>
      </c>
      <c r="G526" s="212"/>
      <c r="H526" s="215">
        <v>1.1339999999999999</v>
      </c>
      <c r="I526" s="216"/>
      <c r="J526" s="212"/>
      <c r="K526" s="212"/>
      <c r="L526" s="217"/>
      <c r="M526" s="218"/>
      <c r="N526" s="219"/>
      <c r="O526" s="219"/>
      <c r="P526" s="219"/>
      <c r="Q526" s="219"/>
      <c r="R526" s="219"/>
      <c r="S526" s="219"/>
      <c r="T526" s="220"/>
      <c r="AT526" s="221" t="s">
        <v>176</v>
      </c>
      <c r="AU526" s="221" t="s">
        <v>81</v>
      </c>
      <c r="AV526" s="14" t="s">
        <v>81</v>
      </c>
      <c r="AW526" s="14" t="s">
        <v>34</v>
      </c>
      <c r="AX526" s="14" t="s">
        <v>72</v>
      </c>
      <c r="AY526" s="221" t="s">
        <v>158</v>
      </c>
    </row>
    <row r="527" spans="1:65" s="14" customFormat="1">
      <c r="B527" s="211"/>
      <c r="C527" s="212"/>
      <c r="D527" s="194" t="s">
        <v>176</v>
      </c>
      <c r="E527" s="213" t="s">
        <v>19</v>
      </c>
      <c r="F527" s="214" t="s">
        <v>736</v>
      </c>
      <c r="G527" s="212"/>
      <c r="H527" s="215">
        <v>1.38</v>
      </c>
      <c r="I527" s="216"/>
      <c r="J527" s="212"/>
      <c r="K527" s="212"/>
      <c r="L527" s="217"/>
      <c r="M527" s="218"/>
      <c r="N527" s="219"/>
      <c r="O527" s="219"/>
      <c r="P527" s="219"/>
      <c r="Q527" s="219"/>
      <c r="R527" s="219"/>
      <c r="S527" s="219"/>
      <c r="T527" s="220"/>
      <c r="AT527" s="221" t="s">
        <v>176</v>
      </c>
      <c r="AU527" s="221" t="s">
        <v>81</v>
      </c>
      <c r="AV527" s="14" t="s">
        <v>81</v>
      </c>
      <c r="AW527" s="14" t="s">
        <v>34</v>
      </c>
      <c r="AX527" s="14" t="s">
        <v>72</v>
      </c>
      <c r="AY527" s="221" t="s">
        <v>158</v>
      </c>
    </row>
    <row r="528" spans="1:65" s="14" customFormat="1">
      <c r="B528" s="211"/>
      <c r="C528" s="212"/>
      <c r="D528" s="194" t="s">
        <v>176</v>
      </c>
      <c r="E528" s="213" t="s">
        <v>19</v>
      </c>
      <c r="F528" s="214" t="s">
        <v>737</v>
      </c>
      <c r="G528" s="212"/>
      <c r="H528" s="215">
        <v>2.2799999999999998</v>
      </c>
      <c r="I528" s="216"/>
      <c r="J528" s="212"/>
      <c r="K528" s="212"/>
      <c r="L528" s="217"/>
      <c r="M528" s="218"/>
      <c r="N528" s="219"/>
      <c r="O528" s="219"/>
      <c r="P528" s="219"/>
      <c r="Q528" s="219"/>
      <c r="R528" s="219"/>
      <c r="S528" s="219"/>
      <c r="T528" s="220"/>
      <c r="AT528" s="221" t="s">
        <v>176</v>
      </c>
      <c r="AU528" s="221" t="s">
        <v>81</v>
      </c>
      <c r="AV528" s="14" t="s">
        <v>81</v>
      </c>
      <c r="AW528" s="14" t="s">
        <v>34</v>
      </c>
      <c r="AX528" s="14" t="s">
        <v>72</v>
      </c>
      <c r="AY528" s="221" t="s">
        <v>158</v>
      </c>
    </row>
    <row r="529" spans="1:65" s="14" customFormat="1">
      <c r="B529" s="211"/>
      <c r="C529" s="212"/>
      <c r="D529" s="194" t="s">
        <v>176</v>
      </c>
      <c r="E529" s="213" t="s">
        <v>19</v>
      </c>
      <c r="F529" s="214" t="s">
        <v>738</v>
      </c>
      <c r="G529" s="212"/>
      <c r="H529" s="215">
        <v>0.49</v>
      </c>
      <c r="I529" s="216"/>
      <c r="J529" s="212"/>
      <c r="K529" s="212"/>
      <c r="L529" s="217"/>
      <c r="M529" s="218"/>
      <c r="N529" s="219"/>
      <c r="O529" s="219"/>
      <c r="P529" s="219"/>
      <c r="Q529" s="219"/>
      <c r="R529" s="219"/>
      <c r="S529" s="219"/>
      <c r="T529" s="220"/>
      <c r="AT529" s="221" t="s">
        <v>176</v>
      </c>
      <c r="AU529" s="221" t="s">
        <v>81</v>
      </c>
      <c r="AV529" s="14" t="s">
        <v>81</v>
      </c>
      <c r="AW529" s="14" t="s">
        <v>34</v>
      </c>
      <c r="AX529" s="14" t="s">
        <v>72</v>
      </c>
      <c r="AY529" s="221" t="s">
        <v>158</v>
      </c>
    </row>
    <row r="530" spans="1:65" s="15" customFormat="1">
      <c r="B530" s="222"/>
      <c r="C530" s="223"/>
      <c r="D530" s="194" t="s">
        <v>176</v>
      </c>
      <c r="E530" s="224" t="s">
        <v>19</v>
      </c>
      <c r="F530" s="225" t="s">
        <v>179</v>
      </c>
      <c r="G530" s="223"/>
      <c r="H530" s="226">
        <v>7.56</v>
      </c>
      <c r="I530" s="227"/>
      <c r="J530" s="223"/>
      <c r="K530" s="223"/>
      <c r="L530" s="228"/>
      <c r="M530" s="229"/>
      <c r="N530" s="230"/>
      <c r="O530" s="230"/>
      <c r="P530" s="230"/>
      <c r="Q530" s="230"/>
      <c r="R530" s="230"/>
      <c r="S530" s="230"/>
      <c r="T530" s="231"/>
      <c r="AT530" s="232" t="s">
        <v>176</v>
      </c>
      <c r="AU530" s="232" t="s">
        <v>81</v>
      </c>
      <c r="AV530" s="15" t="s">
        <v>165</v>
      </c>
      <c r="AW530" s="15" t="s">
        <v>34</v>
      </c>
      <c r="AX530" s="15" t="s">
        <v>79</v>
      </c>
      <c r="AY530" s="232" t="s">
        <v>158</v>
      </c>
    </row>
    <row r="531" spans="1:65" s="2" customFormat="1" ht="24.25" customHeight="1">
      <c r="A531" s="37"/>
      <c r="B531" s="38"/>
      <c r="C531" s="181" t="s">
        <v>739</v>
      </c>
      <c r="D531" s="181" t="s">
        <v>160</v>
      </c>
      <c r="E531" s="182" t="s">
        <v>740</v>
      </c>
      <c r="F531" s="183" t="s">
        <v>741</v>
      </c>
      <c r="G531" s="184" t="s">
        <v>163</v>
      </c>
      <c r="H531" s="185">
        <v>7.56</v>
      </c>
      <c r="I531" s="186"/>
      <c r="J531" s="187">
        <f>ROUND(I531*H531,2)</f>
        <v>0</v>
      </c>
      <c r="K531" s="183" t="s">
        <v>164</v>
      </c>
      <c r="L531" s="42"/>
      <c r="M531" s="188" t="s">
        <v>19</v>
      </c>
      <c r="N531" s="189" t="s">
        <v>43</v>
      </c>
      <c r="O531" s="67"/>
      <c r="P531" s="190">
        <f>O531*H531</f>
        <v>0</v>
      </c>
      <c r="Q531" s="190">
        <v>0</v>
      </c>
      <c r="R531" s="190">
        <f>Q531*H531</f>
        <v>0</v>
      </c>
      <c r="S531" s="190">
        <v>0</v>
      </c>
      <c r="T531" s="191">
        <f>S531*H531</f>
        <v>0</v>
      </c>
      <c r="U531" s="37"/>
      <c r="V531" s="37"/>
      <c r="W531" s="37"/>
      <c r="X531" s="37"/>
      <c r="Y531" s="37"/>
      <c r="Z531" s="37"/>
      <c r="AA531" s="37"/>
      <c r="AB531" s="37"/>
      <c r="AC531" s="37"/>
      <c r="AD531" s="37"/>
      <c r="AE531" s="37"/>
      <c r="AR531" s="192" t="s">
        <v>279</v>
      </c>
      <c r="AT531" s="192" t="s">
        <v>160</v>
      </c>
      <c r="AU531" s="192" t="s">
        <v>81</v>
      </c>
      <c r="AY531" s="20" t="s">
        <v>158</v>
      </c>
      <c r="BE531" s="193">
        <f>IF(N531="základní",J531,0)</f>
        <v>0</v>
      </c>
      <c r="BF531" s="193">
        <f>IF(N531="snížená",J531,0)</f>
        <v>0</v>
      </c>
      <c r="BG531" s="193">
        <f>IF(N531="zákl. přenesená",J531,0)</f>
        <v>0</v>
      </c>
      <c r="BH531" s="193">
        <f>IF(N531="sníž. přenesená",J531,0)</f>
        <v>0</v>
      </c>
      <c r="BI531" s="193">
        <f>IF(N531="nulová",J531,0)</f>
        <v>0</v>
      </c>
      <c r="BJ531" s="20" t="s">
        <v>79</v>
      </c>
      <c r="BK531" s="193">
        <f>ROUND(I531*H531,2)</f>
        <v>0</v>
      </c>
      <c r="BL531" s="20" t="s">
        <v>279</v>
      </c>
      <c r="BM531" s="192" t="s">
        <v>742</v>
      </c>
    </row>
    <row r="532" spans="1:65" s="2" customFormat="1" ht="18">
      <c r="A532" s="37"/>
      <c r="B532" s="38"/>
      <c r="C532" s="39"/>
      <c r="D532" s="194" t="s">
        <v>167</v>
      </c>
      <c r="E532" s="39"/>
      <c r="F532" s="195" t="s">
        <v>743</v>
      </c>
      <c r="G532" s="39"/>
      <c r="H532" s="39"/>
      <c r="I532" s="196"/>
      <c r="J532" s="39"/>
      <c r="K532" s="39"/>
      <c r="L532" s="42"/>
      <c r="M532" s="197"/>
      <c r="N532" s="198"/>
      <c r="O532" s="67"/>
      <c r="P532" s="67"/>
      <c r="Q532" s="67"/>
      <c r="R532" s="67"/>
      <c r="S532" s="67"/>
      <c r="T532" s="68"/>
      <c r="U532" s="37"/>
      <c r="V532" s="37"/>
      <c r="W532" s="37"/>
      <c r="X532" s="37"/>
      <c r="Y532" s="37"/>
      <c r="Z532" s="37"/>
      <c r="AA532" s="37"/>
      <c r="AB532" s="37"/>
      <c r="AC532" s="37"/>
      <c r="AD532" s="37"/>
      <c r="AE532" s="37"/>
      <c r="AT532" s="20" t="s">
        <v>167</v>
      </c>
      <c r="AU532" s="20" t="s">
        <v>81</v>
      </c>
    </row>
    <row r="533" spans="1:65" s="2" customFormat="1">
      <c r="A533" s="37"/>
      <c r="B533" s="38"/>
      <c r="C533" s="39"/>
      <c r="D533" s="199" t="s">
        <v>169</v>
      </c>
      <c r="E533" s="39"/>
      <c r="F533" s="200" t="s">
        <v>744</v>
      </c>
      <c r="G533" s="39"/>
      <c r="H533" s="39"/>
      <c r="I533" s="196"/>
      <c r="J533" s="39"/>
      <c r="K533" s="39"/>
      <c r="L533" s="42"/>
      <c r="M533" s="197"/>
      <c r="N533" s="198"/>
      <c r="O533" s="67"/>
      <c r="P533" s="67"/>
      <c r="Q533" s="67"/>
      <c r="R533" s="67"/>
      <c r="S533" s="67"/>
      <c r="T533" s="68"/>
      <c r="U533" s="37"/>
      <c r="V533" s="37"/>
      <c r="W533" s="37"/>
      <c r="X533" s="37"/>
      <c r="Y533" s="37"/>
      <c r="Z533" s="37"/>
      <c r="AA533" s="37"/>
      <c r="AB533" s="37"/>
      <c r="AC533" s="37"/>
      <c r="AD533" s="37"/>
      <c r="AE533" s="37"/>
      <c r="AT533" s="20" t="s">
        <v>169</v>
      </c>
      <c r="AU533" s="20" t="s">
        <v>81</v>
      </c>
    </row>
    <row r="534" spans="1:65" s="13" customFormat="1">
      <c r="B534" s="201"/>
      <c r="C534" s="202"/>
      <c r="D534" s="194" t="s">
        <v>176</v>
      </c>
      <c r="E534" s="203" t="s">
        <v>19</v>
      </c>
      <c r="F534" s="204" t="s">
        <v>745</v>
      </c>
      <c r="G534" s="202"/>
      <c r="H534" s="203" t="s">
        <v>19</v>
      </c>
      <c r="I534" s="205"/>
      <c r="J534" s="202"/>
      <c r="K534" s="202"/>
      <c r="L534" s="206"/>
      <c r="M534" s="207"/>
      <c r="N534" s="208"/>
      <c r="O534" s="208"/>
      <c r="P534" s="208"/>
      <c r="Q534" s="208"/>
      <c r="R534" s="208"/>
      <c r="S534" s="208"/>
      <c r="T534" s="209"/>
      <c r="AT534" s="210" t="s">
        <v>176</v>
      </c>
      <c r="AU534" s="210" t="s">
        <v>81</v>
      </c>
      <c r="AV534" s="13" t="s">
        <v>79</v>
      </c>
      <c r="AW534" s="13" t="s">
        <v>34</v>
      </c>
      <c r="AX534" s="13" t="s">
        <v>72</v>
      </c>
      <c r="AY534" s="210" t="s">
        <v>158</v>
      </c>
    </row>
    <row r="535" spans="1:65" s="14" customFormat="1">
      <c r="B535" s="211"/>
      <c r="C535" s="212"/>
      <c r="D535" s="194" t="s">
        <v>176</v>
      </c>
      <c r="E535" s="213" t="s">
        <v>19</v>
      </c>
      <c r="F535" s="214" t="s">
        <v>746</v>
      </c>
      <c r="G535" s="212"/>
      <c r="H535" s="215">
        <v>7.56</v>
      </c>
      <c r="I535" s="216"/>
      <c r="J535" s="212"/>
      <c r="K535" s="212"/>
      <c r="L535" s="217"/>
      <c r="M535" s="218"/>
      <c r="N535" s="219"/>
      <c r="O535" s="219"/>
      <c r="P535" s="219"/>
      <c r="Q535" s="219"/>
      <c r="R535" s="219"/>
      <c r="S535" s="219"/>
      <c r="T535" s="220"/>
      <c r="AT535" s="221" t="s">
        <v>176</v>
      </c>
      <c r="AU535" s="221" t="s">
        <v>81</v>
      </c>
      <c r="AV535" s="14" t="s">
        <v>81</v>
      </c>
      <c r="AW535" s="14" t="s">
        <v>34</v>
      </c>
      <c r="AX535" s="14" t="s">
        <v>72</v>
      </c>
      <c r="AY535" s="221" t="s">
        <v>158</v>
      </c>
    </row>
    <row r="536" spans="1:65" s="15" customFormat="1">
      <c r="B536" s="222"/>
      <c r="C536" s="223"/>
      <c r="D536" s="194" t="s">
        <v>176</v>
      </c>
      <c r="E536" s="224" t="s">
        <v>19</v>
      </c>
      <c r="F536" s="225" t="s">
        <v>179</v>
      </c>
      <c r="G536" s="223"/>
      <c r="H536" s="226">
        <v>7.56</v>
      </c>
      <c r="I536" s="227"/>
      <c r="J536" s="223"/>
      <c r="K536" s="223"/>
      <c r="L536" s="228"/>
      <c r="M536" s="229"/>
      <c r="N536" s="230"/>
      <c r="O536" s="230"/>
      <c r="P536" s="230"/>
      <c r="Q536" s="230"/>
      <c r="R536" s="230"/>
      <c r="S536" s="230"/>
      <c r="T536" s="231"/>
      <c r="AT536" s="232" t="s">
        <v>176</v>
      </c>
      <c r="AU536" s="232" t="s">
        <v>81</v>
      </c>
      <c r="AV536" s="15" t="s">
        <v>165</v>
      </c>
      <c r="AW536" s="15" t="s">
        <v>34</v>
      </c>
      <c r="AX536" s="15" t="s">
        <v>79</v>
      </c>
      <c r="AY536" s="232" t="s">
        <v>158</v>
      </c>
    </row>
    <row r="537" spans="1:65" s="2" customFormat="1" ht="24.25" customHeight="1">
      <c r="A537" s="37"/>
      <c r="B537" s="38"/>
      <c r="C537" s="181" t="s">
        <v>747</v>
      </c>
      <c r="D537" s="181" t="s">
        <v>160</v>
      </c>
      <c r="E537" s="182" t="s">
        <v>748</v>
      </c>
      <c r="F537" s="183" t="s">
        <v>749</v>
      </c>
      <c r="G537" s="184" t="s">
        <v>163</v>
      </c>
      <c r="H537" s="185">
        <v>15.12</v>
      </c>
      <c r="I537" s="186"/>
      <c r="J537" s="187">
        <f>ROUND(I537*H537,2)</f>
        <v>0</v>
      </c>
      <c r="K537" s="183" t="s">
        <v>164</v>
      </c>
      <c r="L537" s="42"/>
      <c r="M537" s="188" t="s">
        <v>19</v>
      </c>
      <c r="N537" s="189" t="s">
        <v>43</v>
      </c>
      <c r="O537" s="67"/>
      <c r="P537" s="190">
        <f>O537*H537</f>
        <v>0</v>
      </c>
      <c r="Q537" s="190">
        <v>0</v>
      </c>
      <c r="R537" s="190">
        <f>Q537*H537</f>
        <v>0</v>
      </c>
      <c r="S537" s="190">
        <v>0</v>
      </c>
      <c r="T537" s="191">
        <f>S537*H537</f>
        <v>0</v>
      </c>
      <c r="U537" s="37"/>
      <c r="V537" s="37"/>
      <c r="W537" s="37"/>
      <c r="X537" s="37"/>
      <c r="Y537" s="37"/>
      <c r="Z537" s="37"/>
      <c r="AA537" s="37"/>
      <c r="AB537" s="37"/>
      <c r="AC537" s="37"/>
      <c r="AD537" s="37"/>
      <c r="AE537" s="37"/>
      <c r="AR537" s="192" t="s">
        <v>279</v>
      </c>
      <c r="AT537" s="192" t="s">
        <v>160</v>
      </c>
      <c r="AU537" s="192" t="s">
        <v>81</v>
      </c>
      <c r="AY537" s="20" t="s">
        <v>158</v>
      </c>
      <c r="BE537" s="193">
        <f>IF(N537="základní",J537,0)</f>
        <v>0</v>
      </c>
      <c r="BF537" s="193">
        <f>IF(N537="snížená",J537,0)</f>
        <v>0</v>
      </c>
      <c r="BG537" s="193">
        <f>IF(N537="zákl. přenesená",J537,0)</f>
        <v>0</v>
      </c>
      <c r="BH537" s="193">
        <f>IF(N537="sníž. přenesená",J537,0)</f>
        <v>0</v>
      </c>
      <c r="BI537" s="193">
        <f>IF(N537="nulová",J537,0)</f>
        <v>0</v>
      </c>
      <c r="BJ537" s="20" t="s">
        <v>79</v>
      </c>
      <c r="BK537" s="193">
        <f>ROUND(I537*H537,2)</f>
        <v>0</v>
      </c>
      <c r="BL537" s="20" t="s">
        <v>279</v>
      </c>
      <c r="BM537" s="192" t="s">
        <v>750</v>
      </c>
    </row>
    <row r="538" spans="1:65" s="2" customFormat="1" ht="18">
      <c r="A538" s="37"/>
      <c r="B538" s="38"/>
      <c r="C538" s="39"/>
      <c r="D538" s="194" t="s">
        <v>167</v>
      </c>
      <c r="E538" s="39"/>
      <c r="F538" s="195" t="s">
        <v>751</v>
      </c>
      <c r="G538" s="39"/>
      <c r="H538" s="39"/>
      <c r="I538" s="196"/>
      <c r="J538" s="39"/>
      <c r="K538" s="39"/>
      <c r="L538" s="42"/>
      <c r="M538" s="197"/>
      <c r="N538" s="198"/>
      <c r="O538" s="67"/>
      <c r="P538" s="67"/>
      <c r="Q538" s="67"/>
      <c r="R538" s="67"/>
      <c r="S538" s="67"/>
      <c r="T538" s="68"/>
      <c r="U538" s="37"/>
      <c r="V538" s="37"/>
      <c r="W538" s="37"/>
      <c r="X538" s="37"/>
      <c r="Y538" s="37"/>
      <c r="Z538" s="37"/>
      <c r="AA538" s="37"/>
      <c r="AB538" s="37"/>
      <c r="AC538" s="37"/>
      <c r="AD538" s="37"/>
      <c r="AE538" s="37"/>
      <c r="AT538" s="20" t="s">
        <v>167</v>
      </c>
      <c r="AU538" s="20" t="s">
        <v>81</v>
      </c>
    </row>
    <row r="539" spans="1:65" s="2" customFormat="1">
      <c r="A539" s="37"/>
      <c r="B539" s="38"/>
      <c r="C539" s="39"/>
      <c r="D539" s="199" t="s">
        <v>169</v>
      </c>
      <c r="E539" s="39"/>
      <c r="F539" s="200" t="s">
        <v>752</v>
      </c>
      <c r="G539" s="39"/>
      <c r="H539" s="39"/>
      <c r="I539" s="196"/>
      <c r="J539" s="39"/>
      <c r="K539" s="39"/>
      <c r="L539" s="42"/>
      <c r="M539" s="197"/>
      <c r="N539" s="198"/>
      <c r="O539" s="67"/>
      <c r="P539" s="67"/>
      <c r="Q539" s="67"/>
      <c r="R539" s="67"/>
      <c r="S539" s="67"/>
      <c r="T539" s="68"/>
      <c r="U539" s="37"/>
      <c r="V539" s="37"/>
      <c r="W539" s="37"/>
      <c r="X539" s="37"/>
      <c r="Y539" s="37"/>
      <c r="Z539" s="37"/>
      <c r="AA539" s="37"/>
      <c r="AB539" s="37"/>
      <c r="AC539" s="37"/>
      <c r="AD539" s="37"/>
      <c r="AE539" s="37"/>
      <c r="AT539" s="20" t="s">
        <v>169</v>
      </c>
      <c r="AU539" s="20" t="s">
        <v>81</v>
      </c>
    </row>
    <row r="540" spans="1:65" s="13" customFormat="1">
      <c r="B540" s="201"/>
      <c r="C540" s="202"/>
      <c r="D540" s="194" t="s">
        <v>176</v>
      </c>
      <c r="E540" s="203" t="s">
        <v>19</v>
      </c>
      <c r="F540" s="204" t="s">
        <v>745</v>
      </c>
      <c r="G540" s="202"/>
      <c r="H540" s="203" t="s">
        <v>19</v>
      </c>
      <c r="I540" s="205"/>
      <c r="J540" s="202"/>
      <c r="K540" s="202"/>
      <c r="L540" s="206"/>
      <c r="M540" s="207"/>
      <c r="N540" s="208"/>
      <c r="O540" s="208"/>
      <c r="P540" s="208"/>
      <c r="Q540" s="208"/>
      <c r="R540" s="208"/>
      <c r="S540" s="208"/>
      <c r="T540" s="209"/>
      <c r="AT540" s="210" t="s">
        <v>176</v>
      </c>
      <c r="AU540" s="210" t="s">
        <v>81</v>
      </c>
      <c r="AV540" s="13" t="s">
        <v>79</v>
      </c>
      <c r="AW540" s="13" t="s">
        <v>34</v>
      </c>
      <c r="AX540" s="13" t="s">
        <v>72</v>
      </c>
      <c r="AY540" s="210" t="s">
        <v>158</v>
      </c>
    </row>
    <row r="541" spans="1:65" s="14" customFormat="1">
      <c r="B541" s="211"/>
      <c r="C541" s="212"/>
      <c r="D541" s="194" t="s">
        <v>176</v>
      </c>
      <c r="E541" s="213" t="s">
        <v>19</v>
      </c>
      <c r="F541" s="214" t="s">
        <v>753</v>
      </c>
      <c r="G541" s="212"/>
      <c r="H541" s="215">
        <v>15.12</v>
      </c>
      <c r="I541" s="216"/>
      <c r="J541" s="212"/>
      <c r="K541" s="212"/>
      <c r="L541" s="217"/>
      <c r="M541" s="218"/>
      <c r="N541" s="219"/>
      <c r="O541" s="219"/>
      <c r="P541" s="219"/>
      <c r="Q541" s="219"/>
      <c r="R541" s="219"/>
      <c r="S541" s="219"/>
      <c r="T541" s="220"/>
      <c r="AT541" s="221" t="s">
        <v>176</v>
      </c>
      <c r="AU541" s="221" t="s">
        <v>81</v>
      </c>
      <c r="AV541" s="14" t="s">
        <v>81</v>
      </c>
      <c r="AW541" s="14" t="s">
        <v>34</v>
      </c>
      <c r="AX541" s="14" t="s">
        <v>72</v>
      </c>
      <c r="AY541" s="221" t="s">
        <v>158</v>
      </c>
    </row>
    <row r="542" spans="1:65" s="15" customFormat="1">
      <c r="B542" s="222"/>
      <c r="C542" s="223"/>
      <c r="D542" s="194" t="s">
        <v>176</v>
      </c>
      <c r="E542" s="224" t="s">
        <v>19</v>
      </c>
      <c r="F542" s="225" t="s">
        <v>179</v>
      </c>
      <c r="G542" s="223"/>
      <c r="H542" s="226">
        <v>15.12</v>
      </c>
      <c r="I542" s="227"/>
      <c r="J542" s="223"/>
      <c r="K542" s="223"/>
      <c r="L542" s="228"/>
      <c r="M542" s="229"/>
      <c r="N542" s="230"/>
      <c r="O542" s="230"/>
      <c r="P542" s="230"/>
      <c r="Q542" s="230"/>
      <c r="R542" s="230"/>
      <c r="S542" s="230"/>
      <c r="T542" s="231"/>
      <c r="AT542" s="232" t="s">
        <v>176</v>
      </c>
      <c r="AU542" s="232" t="s">
        <v>81</v>
      </c>
      <c r="AV542" s="15" t="s">
        <v>165</v>
      </c>
      <c r="AW542" s="15" t="s">
        <v>34</v>
      </c>
      <c r="AX542" s="15" t="s">
        <v>79</v>
      </c>
      <c r="AY542" s="232" t="s">
        <v>158</v>
      </c>
    </row>
    <row r="543" spans="1:65" s="2" customFormat="1" ht="24.25" customHeight="1">
      <c r="A543" s="37"/>
      <c r="B543" s="38"/>
      <c r="C543" s="181" t="s">
        <v>754</v>
      </c>
      <c r="D543" s="181" t="s">
        <v>160</v>
      </c>
      <c r="E543" s="182" t="s">
        <v>755</v>
      </c>
      <c r="F543" s="183" t="s">
        <v>756</v>
      </c>
      <c r="G543" s="184" t="s">
        <v>163</v>
      </c>
      <c r="H543" s="185">
        <v>7.56</v>
      </c>
      <c r="I543" s="186"/>
      <c r="J543" s="187">
        <f>ROUND(I543*H543,2)</f>
        <v>0</v>
      </c>
      <c r="K543" s="183" t="s">
        <v>164</v>
      </c>
      <c r="L543" s="42"/>
      <c r="M543" s="188" t="s">
        <v>19</v>
      </c>
      <c r="N543" s="189" t="s">
        <v>43</v>
      </c>
      <c r="O543" s="67"/>
      <c r="P543" s="190">
        <f>O543*H543</f>
        <v>0</v>
      </c>
      <c r="Q543" s="190">
        <v>0</v>
      </c>
      <c r="R543" s="190">
        <f>Q543*H543</f>
        <v>0</v>
      </c>
      <c r="S543" s="190">
        <v>0</v>
      </c>
      <c r="T543" s="191">
        <f>S543*H543</f>
        <v>0</v>
      </c>
      <c r="U543" s="37"/>
      <c r="V543" s="37"/>
      <c r="W543" s="37"/>
      <c r="X543" s="37"/>
      <c r="Y543" s="37"/>
      <c r="Z543" s="37"/>
      <c r="AA543" s="37"/>
      <c r="AB543" s="37"/>
      <c r="AC543" s="37"/>
      <c r="AD543" s="37"/>
      <c r="AE543" s="37"/>
      <c r="AR543" s="192" t="s">
        <v>279</v>
      </c>
      <c r="AT543" s="192" t="s">
        <v>160</v>
      </c>
      <c r="AU543" s="192" t="s">
        <v>81</v>
      </c>
      <c r="AY543" s="20" t="s">
        <v>158</v>
      </c>
      <c r="BE543" s="193">
        <f>IF(N543="základní",J543,0)</f>
        <v>0</v>
      </c>
      <c r="BF543" s="193">
        <f>IF(N543="snížená",J543,0)</f>
        <v>0</v>
      </c>
      <c r="BG543" s="193">
        <f>IF(N543="zákl. přenesená",J543,0)</f>
        <v>0</v>
      </c>
      <c r="BH543" s="193">
        <f>IF(N543="sníž. přenesená",J543,0)</f>
        <v>0</v>
      </c>
      <c r="BI543" s="193">
        <f>IF(N543="nulová",J543,0)</f>
        <v>0</v>
      </c>
      <c r="BJ543" s="20" t="s">
        <v>79</v>
      </c>
      <c r="BK543" s="193">
        <f>ROUND(I543*H543,2)</f>
        <v>0</v>
      </c>
      <c r="BL543" s="20" t="s">
        <v>279</v>
      </c>
      <c r="BM543" s="192" t="s">
        <v>757</v>
      </c>
    </row>
    <row r="544" spans="1:65" s="2" customFormat="1" ht="18">
      <c r="A544" s="37"/>
      <c r="B544" s="38"/>
      <c r="C544" s="39"/>
      <c r="D544" s="194" t="s">
        <v>167</v>
      </c>
      <c r="E544" s="39"/>
      <c r="F544" s="195" t="s">
        <v>758</v>
      </c>
      <c r="G544" s="39"/>
      <c r="H544" s="39"/>
      <c r="I544" s="196"/>
      <c r="J544" s="39"/>
      <c r="K544" s="39"/>
      <c r="L544" s="42"/>
      <c r="M544" s="197"/>
      <c r="N544" s="198"/>
      <c r="O544" s="67"/>
      <c r="P544" s="67"/>
      <c r="Q544" s="67"/>
      <c r="R544" s="67"/>
      <c r="S544" s="67"/>
      <c r="T544" s="68"/>
      <c r="U544" s="37"/>
      <c r="V544" s="37"/>
      <c r="W544" s="37"/>
      <c r="X544" s="37"/>
      <c r="Y544" s="37"/>
      <c r="Z544" s="37"/>
      <c r="AA544" s="37"/>
      <c r="AB544" s="37"/>
      <c r="AC544" s="37"/>
      <c r="AD544" s="37"/>
      <c r="AE544" s="37"/>
      <c r="AT544" s="20" t="s">
        <v>167</v>
      </c>
      <c r="AU544" s="20" t="s">
        <v>81</v>
      </c>
    </row>
    <row r="545" spans="1:65" s="2" customFormat="1">
      <c r="A545" s="37"/>
      <c r="B545" s="38"/>
      <c r="C545" s="39"/>
      <c r="D545" s="199" t="s">
        <v>169</v>
      </c>
      <c r="E545" s="39"/>
      <c r="F545" s="200" t="s">
        <v>759</v>
      </c>
      <c r="G545" s="39"/>
      <c r="H545" s="39"/>
      <c r="I545" s="196"/>
      <c r="J545" s="39"/>
      <c r="K545" s="39"/>
      <c r="L545" s="42"/>
      <c r="M545" s="197"/>
      <c r="N545" s="198"/>
      <c r="O545" s="67"/>
      <c r="P545" s="67"/>
      <c r="Q545" s="67"/>
      <c r="R545" s="67"/>
      <c r="S545" s="67"/>
      <c r="T545" s="68"/>
      <c r="U545" s="37"/>
      <c r="V545" s="37"/>
      <c r="W545" s="37"/>
      <c r="X545" s="37"/>
      <c r="Y545" s="37"/>
      <c r="Z545" s="37"/>
      <c r="AA545" s="37"/>
      <c r="AB545" s="37"/>
      <c r="AC545" s="37"/>
      <c r="AD545" s="37"/>
      <c r="AE545" s="37"/>
      <c r="AT545" s="20" t="s">
        <v>169</v>
      </c>
      <c r="AU545" s="20" t="s">
        <v>81</v>
      </c>
    </row>
    <row r="546" spans="1:65" s="13" customFormat="1">
      <c r="B546" s="201"/>
      <c r="C546" s="202"/>
      <c r="D546" s="194" t="s">
        <v>176</v>
      </c>
      <c r="E546" s="203" t="s">
        <v>19</v>
      </c>
      <c r="F546" s="204" t="s">
        <v>760</v>
      </c>
      <c r="G546" s="202"/>
      <c r="H546" s="203" t="s">
        <v>19</v>
      </c>
      <c r="I546" s="205"/>
      <c r="J546" s="202"/>
      <c r="K546" s="202"/>
      <c r="L546" s="206"/>
      <c r="M546" s="207"/>
      <c r="N546" s="208"/>
      <c r="O546" s="208"/>
      <c r="P546" s="208"/>
      <c r="Q546" s="208"/>
      <c r="R546" s="208"/>
      <c r="S546" s="208"/>
      <c r="T546" s="209"/>
      <c r="AT546" s="210" t="s">
        <v>176</v>
      </c>
      <c r="AU546" s="210" t="s">
        <v>81</v>
      </c>
      <c r="AV546" s="13" t="s">
        <v>79</v>
      </c>
      <c r="AW546" s="13" t="s">
        <v>34</v>
      </c>
      <c r="AX546" s="13" t="s">
        <v>72</v>
      </c>
      <c r="AY546" s="210" t="s">
        <v>158</v>
      </c>
    </row>
    <row r="547" spans="1:65" s="14" customFormat="1">
      <c r="B547" s="211"/>
      <c r="C547" s="212"/>
      <c r="D547" s="194" t="s">
        <v>176</v>
      </c>
      <c r="E547" s="213" t="s">
        <v>19</v>
      </c>
      <c r="F547" s="214" t="s">
        <v>746</v>
      </c>
      <c r="G547" s="212"/>
      <c r="H547" s="215">
        <v>7.56</v>
      </c>
      <c r="I547" s="216"/>
      <c r="J547" s="212"/>
      <c r="K547" s="212"/>
      <c r="L547" s="217"/>
      <c r="M547" s="218"/>
      <c r="N547" s="219"/>
      <c r="O547" s="219"/>
      <c r="P547" s="219"/>
      <c r="Q547" s="219"/>
      <c r="R547" s="219"/>
      <c r="S547" s="219"/>
      <c r="T547" s="220"/>
      <c r="AT547" s="221" t="s">
        <v>176</v>
      </c>
      <c r="AU547" s="221" t="s">
        <v>81</v>
      </c>
      <c r="AV547" s="14" t="s">
        <v>81</v>
      </c>
      <c r="AW547" s="14" t="s">
        <v>34</v>
      </c>
      <c r="AX547" s="14" t="s">
        <v>72</v>
      </c>
      <c r="AY547" s="221" t="s">
        <v>158</v>
      </c>
    </row>
    <row r="548" spans="1:65" s="15" customFormat="1">
      <c r="B548" s="222"/>
      <c r="C548" s="223"/>
      <c r="D548" s="194" t="s">
        <v>176</v>
      </c>
      <c r="E548" s="224" t="s">
        <v>19</v>
      </c>
      <c r="F548" s="225" t="s">
        <v>179</v>
      </c>
      <c r="G548" s="223"/>
      <c r="H548" s="226">
        <v>7.56</v>
      </c>
      <c r="I548" s="227"/>
      <c r="J548" s="223"/>
      <c r="K548" s="223"/>
      <c r="L548" s="228"/>
      <c r="M548" s="229"/>
      <c r="N548" s="230"/>
      <c r="O548" s="230"/>
      <c r="P548" s="230"/>
      <c r="Q548" s="230"/>
      <c r="R548" s="230"/>
      <c r="S548" s="230"/>
      <c r="T548" s="231"/>
      <c r="AT548" s="232" t="s">
        <v>176</v>
      </c>
      <c r="AU548" s="232" t="s">
        <v>81</v>
      </c>
      <c r="AV548" s="15" t="s">
        <v>165</v>
      </c>
      <c r="AW548" s="15" t="s">
        <v>34</v>
      </c>
      <c r="AX548" s="15" t="s">
        <v>79</v>
      </c>
      <c r="AY548" s="232" t="s">
        <v>158</v>
      </c>
    </row>
    <row r="549" spans="1:65" s="2" customFormat="1" ht="24.25" customHeight="1">
      <c r="A549" s="37"/>
      <c r="B549" s="38"/>
      <c r="C549" s="181" t="s">
        <v>761</v>
      </c>
      <c r="D549" s="181" t="s">
        <v>160</v>
      </c>
      <c r="E549" s="182" t="s">
        <v>762</v>
      </c>
      <c r="F549" s="183" t="s">
        <v>763</v>
      </c>
      <c r="G549" s="184" t="s">
        <v>163</v>
      </c>
      <c r="H549" s="185">
        <v>3.024</v>
      </c>
      <c r="I549" s="186"/>
      <c r="J549" s="187">
        <f>ROUND(I549*H549,2)</f>
        <v>0</v>
      </c>
      <c r="K549" s="183" t="s">
        <v>164</v>
      </c>
      <c r="L549" s="42"/>
      <c r="M549" s="188" t="s">
        <v>19</v>
      </c>
      <c r="N549" s="189" t="s">
        <v>43</v>
      </c>
      <c r="O549" s="67"/>
      <c r="P549" s="190">
        <f>O549*H549</f>
        <v>0</v>
      </c>
      <c r="Q549" s="190">
        <v>0</v>
      </c>
      <c r="R549" s="190">
        <f>Q549*H549</f>
        <v>0</v>
      </c>
      <c r="S549" s="190">
        <v>0</v>
      </c>
      <c r="T549" s="191">
        <f>S549*H549</f>
        <v>0</v>
      </c>
      <c r="U549" s="37"/>
      <c r="V549" s="37"/>
      <c r="W549" s="37"/>
      <c r="X549" s="37"/>
      <c r="Y549" s="37"/>
      <c r="Z549" s="37"/>
      <c r="AA549" s="37"/>
      <c r="AB549" s="37"/>
      <c r="AC549" s="37"/>
      <c r="AD549" s="37"/>
      <c r="AE549" s="37"/>
      <c r="AR549" s="192" t="s">
        <v>279</v>
      </c>
      <c r="AT549" s="192" t="s">
        <v>160</v>
      </c>
      <c r="AU549" s="192" t="s">
        <v>81</v>
      </c>
      <c r="AY549" s="20" t="s">
        <v>158</v>
      </c>
      <c r="BE549" s="193">
        <f>IF(N549="základní",J549,0)</f>
        <v>0</v>
      </c>
      <c r="BF549" s="193">
        <f>IF(N549="snížená",J549,0)</f>
        <v>0</v>
      </c>
      <c r="BG549" s="193">
        <f>IF(N549="zákl. přenesená",J549,0)</f>
        <v>0</v>
      </c>
      <c r="BH549" s="193">
        <f>IF(N549="sníž. přenesená",J549,0)</f>
        <v>0</v>
      </c>
      <c r="BI549" s="193">
        <f>IF(N549="nulová",J549,0)</f>
        <v>0</v>
      </c>
      <c r="BJ549" s="20" t="s">
        <v>79</v>
      </c>
      <c r="BK549" s="193">
        <f>ROUND(I549*H549,2)</f>
        <v>0</v>
      </c>
      <c r="BL549" s="20" t="s">
        <v>279</v>
      </c>
      <c r="BM549" s="192" t="s">
        <v>764</v>
      </c>
    </row>
    <row r="550" spans="1:65" s="2" customFormat="1" ht="27">
      <c r="A550" s="37"/>
      <c r="B550" s="38"/>
      <c r="C550" s="39"/>
      <c r="D550" s="194" t="s">
        <v>167</v>
      </c>
      <c r="E550" s="39"/>
      <c r="F550" s="195" t="s">
        <v>765</v>
      </c>
      <c r="G550" s="39"/>
      <c r="H550" s="39"/>
      <c r="I550" s="196"/>
      <c r="J550" s="39"/>
      <c r="K550" s="39"/>
      <c r="L550" s="42"/>
      <c r="M550" s="197"/>
      <c r="N550" s="198"/>
      <c r="O550" s="67"/>
      <c r="P550" s="67"/>
      <c r="Q550" s="67"/>
      <c r="R550" s="67"/>
      <c r="S550" s="67"/>
      <c r="T550" s="68"/>
      <c r="U550" s="37"/>
      <c r="V550" s="37"/>
      <c r="W550" s="37"/>
      <c r="X550" s="37"/>
      <c r="Y550" s="37"/>
      <c r="Z550" s="37"/>
      <c r="AA550" s="37"/>
      <c r="AB550" s="37"/>
      <c r="AC550" s="37"/>
      <c r="AD550" s="37"/>
      <c r="AE550" s="37"/>
      <c r="AT550" s="20" t="s">
        <v>167</v>
      </c>
      <c r="AU550" s="20" t="s">
        <v>81</v>
      </c>
    </row>
    <row r="551" spans="1:65" s="2" customFormat="1">
      <c r="A551" s="37"/>
      <c r="B551" s="38"/>
      <c r="C551" s="39"/>
      <c r="D551" s="199" t="s">
        <v>169</v>
      </c>
      <c r="E551" s="39"/>
      <c r="F551" s="200" t="s">
        <v>766</v>
      </c>
      <c r="G551" s="39"/>
      <c r="H551" s="39"/>
      <c r="I551" s="196"/>
      <c r="J551" s="39"/>
      <c r="K551" s="39"/>
      <c r="L551" s="42"/>
      <c r="M551" s="197"/>
      <c r="N551" s="198"/>
      <c r="O551" s="67"/>
      <c r="P551" s="67"/>
      <c r="Q551" s="67"/>
      <c r="R551" s="67"/>
      <c r="S551" s="67"/>
      <c r="T551" s="68"/>
      <c r="U551" s="37"/>
      <c r="V551" s="37"/>
      <c r="W551" s="37"/>
      <c r="X551" s="37"/>
      <c r="Y551" s="37"/>
      <c r="Z551" s="37"/>
      <c r="AA551" s="37"/>
      <c r="AB551" s="37"/>
      <c r="AC551" s="37"/>
      <c r="AD551" s="37"/>
      <c r="AE551" s="37"/>
      <c r="AT551" s="20" t="s">
        <v>169</v>
      </c>
      <c r="AU551" s="20" t="s">
        <v>81</v>
      </c>
    </row>
    <row r="552" spans="1:65" s="13" customFormat="1">
      <c r="B552" s="201"/>
      <c r="C552" s="202"/>
      <c r="D552" s="194" t="s">
        <v>176</v>
      </c>
      <c r="E552" s="203" t="s">
        <v>19</v>
      </c>
      <c r="F552" s="204" t="s">
        <v>767</v>
      </c>
      <c r="G552" s="202"/>
      <c r="H552" s="203" t="s">
        <v>19</v>
      </c>
      <c r="I552" s="205"/>
      <c r="J552" s="202"/>
      <c r="K552" s="202"/>
      <c r="L552" s="206"/>
      <c r="M552" s="207"/>
      <c r="N552" s="208"/>
      <c r="O552" s="208"/>
      <c r="P552" s="208"/>
      <c r="Q552" s="208"/>
      <c r="R552" s="208"/>
      <c r="S552" s="208"/>
      <c r="T552" s="209"/>
      <c r="AT552" s="210" t="s">
        <v>176</v>
      </c>
      <c r="AU552" s="210" t="s">
        <v>81</v>
      </c>
      <c r="AV552" s="13" t="s">
        <v>79</v>
      </c>
      <c r="AW552" s="13" t="s">
        <v>34</v>
      </c>
      <c r="AX552" s="13" t="s">
        <v>72</v>
      </c>
      <c r="AY552" s="210" t="s">
        <v>158</v>
      </c>
    </row>
    <row r="553" spans="1:65" s="14" customFormat="1">
      <c r="B553" s="211"/>
      <c r="C553" s="212"/>
      <c r="D553" s="194" t="s">
        <v>176</v>
      </c>
      <c r="E553" s="213" t="s">
        <v>19</v>
      </c>
      <c r="F553" s="214" t="s">
        <v>768</v>
      </c>
      <c r="G553" s="212"/>
      <c r="H553" s="215">
        <v>3.024</v>
      </c>
      <c r="I553" s="216"/>
      <c r="J553" s="212"/>
      <c r="K553" s="212"/>
      <c r="L553" s="217"/>
      <c r="M553" s="218"/>
      <c r="N553" s="219"/>
      <c r="O553" s="219"/>
      <c r="P553" s="219"/>
      <c r="Q553" s="219"/>
      <c r="R553" s="219"/>
      <c r="S553" s="219"/>
      <c r="T553" s="220"/>
      <c r="AT553" s="221" t="s">
        <v>176</v>
      </c>
      <c r="AU553" s="221" t="s">
        <v>81</v>
      </c>
      <c r="AV553" s="14" t="s">
        <v>81</v>
      </c>
      <c r="AW553" s="14" t="s">
        <v>34</v>
      </c>
      <c r="AX553" s="14" t="s">
        <v>72</v>
      </c>
      <c r="AY553" s="221" t="s">
        <v>158</v>
      </c>
    </row>
    <row r="554" spans="1:65" s="15" customFormat="1">
      <c r="B554" s="222"/>
      <c r="C554" s="223"/>
      <c r="D554" s="194" t="s">
        <v>176</v>
      </c>
      <c r="E554" s="224" t="s">
        <v>19</v>
      </c>
      <c r="F554" s="225" t="s">
        <v>179</v>
      </c>
      <c r="G554" s="223"/>
      <c r="H554" s="226">
        <v>3.024</v>
      </c>
      <c r="I554" s="227"/>
      <c r="J554" s="223"/>
      <c r="K554" s="223"/>
      <c r="L554" s="228"/>
      <c r="M554" s="229"/>
      <c r="N554" s="230"/>
      <c r="O554" s="230"/>
      <c r="P554" s="230"/>
      <c r="Q554" s="230"/>
      <c r="R554" s="230"/>
      <c r="S554" s="230"/>
      <c r="T554" s="231"/>
      <c r="AT554" s="232" t="s">
        <v>176</v>
      </c>
      <c r="AU554" s="232" t="s">
        <v>81</v>
      </c>
      <c r="AV554" s="15" t="s">
        <v>165</v>
      </c>
      <c r="AW554" s="15" t="s">
        <v>34</v>
      </c>
      <c r="AX554" s="15" t="s">
        <v>79</v>
      </c>
      <c r="AY554" s="232" t="s">
        <v>158</v>
      </c>
    </row>
    <row r="555" spans="1:65" s="2" customFormat="1" ht="24.25" customHeight="1">
      <c r="A555" s="37"/>
      <c r="B555" s="38"/>
      <c r="C555" s="233" t="s">
        <v>769</v>
      </c>
      <c r="D555" s="233" t="s">
        <v>220</v>
      </c>
      <c r="E555" s="234" t="s">
        <v>770</v>
      </c>
      <c r="F555" s="235" t="s">
        <v>771</v>
      </c>
      <c r="G555" s="236" t="s">
        <v>223</v>
      </c>
      <c r="H555" s="237">
        <v>0.41499999999999998</v>
      </c>
      <c r="I555" s="238"/>
      <c r="J555" s="239">
        <f>ROUND(I555*H555,2)</f>
        <v>0</v>
      </c>
      <c r="K555" s="235" t="s">
        <v>419</v>
      </c>
      <c r="L555" s="240"/>
      <c r="M555" s="241" t="s">
        <v>19</v>
      </c>
      <c r="N555" s="242" t="s">
        <v>43</v>
      </c>
      <c r="O555" s="67"/>
      <c r="P555" s="190">
        <f>O555*H555</f>
        <v>0</v>
      </c>
      <c r="Q555" s="190">
        <v>1</v>
      </c>
      <c r="R555" s="190">
        <f>Q555*H555</f>
        <v>0.41499999999999998</v>
      </c>
      <c r="S555" s="190">
        <v>0</v>
      </c>
      <c r="T555" s="191">
        <f>S555*H555</f>
        <v>0</v>
      </c>
      <c r="U555" s="37"/>
      <c r="V555" s="37"/>
      <c r="W555" s="37"/>
      <c r="X555" s="37"/>
      <c r="Y555" s="37"/>
      <c r="Z555" s="37"/>
      <c r="AA555" s="37"/>
      <c r="AB555" s="37"/>
      <c r="AC555" s="37"/>
      <c r="AD555" s="37"/>
      <c r="AE555" s="37"/>
      <c r="AR555" s="192" t="s">
        <v>388</v>
      </c>
      <c r="AT555" s="192" t="s">
        <v>220</v>
      </c>
      <c r="AU555" s="192" t="s">
        <v>81</v>
      </c>
      <c r="AY555" s="20" t="s">
        <v>158</v>
      </c>
      <c r="BE555" s="193">
        <f>IF(N555="základní",J555,0)</f>
        <v>0</v>
      </c>
      <c r="BF555" s="193">
        <f>IF(N555="snížená",J555,0)</f>
        <v>0</v>
      </c>
      <c r="BG555" s="193">
        <f>IF(N555="zákl. přenesená",J555,0)</f>
        <v>0</v>
      </c>
      <c r="BH555" s="193">
        <f>IF(N555="sníž. přenesená",J555,0)</f>
        <v>0</v>
      </c>
      <c r="BI555" s="193">
        <f>IF(N555="nulová",J555,0)</f>
        <v>0</v>
      </c>
      <c r="BJ555" s="20" t="s">
        <v>79</v>
      </c>
      <c r="BK555" s="193">
        <f>ROUND(I555*H555,2)</f>
        <v>0</v>
      </c>
      <c r="BL555" s="20" t="s">
        <v>279</v>
      </c>
      <c r="BM555" s="192" t="s">
        <v>772</v>
      </c>
    </row>
    <row r="556" spans="1:65" s="2" customFormat="1" ht="18">
      <c r="A556" s="37"/>
      <c r="B556" s="38"/>
      <c r="C556" s="39"/>
      <c r="D556" s="194" t="s">
        <v>167</v>
      </c>
      <c r="E556" s="39"/>
      <c r="F556" s="195" t="s">
        <v>773</v>
      </c>
      <c r="G556" s="39"/>
      <c r="H556" s="39"/>
      <c r="I556" s="196"/>
      <c r="J556" s="39"/>
      <c r="K556" s="39"/>
      <c r="L556" s="42"/>
      <c r="M556" s="197"/>
      <c r="N556" s="198"/>
      <c r="O556" s="67"/>
      <c r="P556" s="67"/>
      <c r="Q556" s="67"/>
      <c r="R556" s="67"/>
      <c r="S556" s="67"/>
      <c r="T556" s="68"/>
      <c r="U556" s="37"/>
      <c r="V556" s="37"/>
      <c r="W556" s="37"/>
      <c r="X556" s="37"/>
      <c r="Y556" s="37"/>
      <c r="Z556" s="37"/>
      <c r="AA556" s="37"/>
      <c r="AB556" s="37"/>
      <c r="AC556" s="37"/>
      <c r="AD556" s="37"/>
      <c r="AE556" s="37"/>
      <c r="AT556" s="20" t="s">
        <v>167</v>
      </c>
      <c r="AU556" s="20" t="s">
        <v>81</v>
      </c>
    </row>
    <row r="557" spans="1:65" s="14" customFormat="1">
      <c r="B557" s="211"/>
      <c r="C557" s="212"/>
      <c r="D557" s="194" t="s">
        <v>176</v>
      </c>
      <c r="E557" s="213" t="s">
        <v>19</v>
      </c>
      <c r="F557" s="214" t="s">
        <v>774</v>
      </c>
      <c r="G557" s="212"/>
      <c r="H557" s="215">
        <v>0.113</v>
      </c>
      <c r="I557" s="216"/>
      <c r="J557" s="212"/>
      <c r="K557" s="212"/>
      <c r="L557" s="217"/>
      <c r="M557" s="218"/>
      <c r="N557" s="219"/>
      <c r="O557" s="219"/>
      <c r="P557" s="219"/>
      <c r="Q557" s="219"/>
      <c r="R557" s="219"/>
      <c r="S557" s="219"/>
      <c r="T557" s="220"/>
      <c r="AT557" s="221" t="s">
        <v>176</v>
      </c>
      <c r="AU557" s="221" t="s">
        <v>81</v>
      </c>
      <c r="AV557" s="14" t="s">
        <v>81</v>
      </c>
      <c r="AW557" s="14" t="s">
        <v>34</v>
      </c>
      <c r="AX557" s="14" t="s">
        <v>72</v>
      </c>
      <c r="AY557" s="221" t="s">
        <v>158</v>
      </c>
    </row>
    <row r="558" spans="1:65" s="14" customFormat="1">
      <c r="B558" s="211"/>
      <c r="C558" s="212"/>
      <c r="D558" s="194" t="s">
        <v>176</v>
      </c>
      <c r="E558" s="213" t="s">
        <v>19</v>
      </c>
      <c r="F558" s="214" t="s">
        <v>775</v>
      </c>
      <c r="G558" s="212"/>
      <c r="H558" s="215">
        <v>0.30199999999999999</v>
      </c>
      <c r="I558" s="216"/>
      <c r="J558" s="212"/>
      <c r="K558" s="212"/>
      <c r="L558" s="217"/>
      <c r="M558" s="218"/>
      <c r="N558" s="219"/>
      <c r="O558" s="219"/>
      <c r="P558" s="219"/>
      <c r="Q558" s="219"/>
      <c r="R558" s="219"/>
      <c r="S558" s="219"/>
      <c r="T558" s="220"/>
      <c r="AT558" s="221" t="s">
        <v>176</v>
      </c>
      <c r="AU558" s="221" t="s">
        <v>81</v>
      </c>
      <c r="AV558" s="14" t="s">
        <v>81</v>
      </c>
      <c r="AW558" s="14" t="s">
        <v>34</v>
      </c>
      <c r="AX558" s="14" t="s">
        <v>72</v>
      </c>
      <c r="AY558" s="221" t="s">
        <v>158</v>
      </c>
    </row>
    <row r="559" spans="1:65" s="15" customFormat="1">
      <c r="B559" s="222"/>
      <c r="C559" s="223"/>
      <c r="D559" s="194" t="s">
        <v>176</v>
      </c>
      <c r="E559" s="224" t="s">
        <v>19</v>
      </c>
      <c r="F559" s="225" t="s">
        <v>179</v>
      </c>
      <c r="G559" s="223"/>
      <c r="H559" s="226">
        <v>0.41499999999999998</v>
      </c>
      <c r="I559" s="227"/>
      <c r="J559" s="223"/>
      <c r="K559" s="223"/>
      <c r="L559" s="228"/>
      <c r="M559" s="229"/>
      <c r="N559" s="230"/>
      <c r="O559" s="230"/>
      <c r="P559" s="230"/>
      <c r="Q559" s="230"/>
      <c r="R559" s="230"/>
      <c r="S559" s="230"/>
      <c r="T559" s="231"/>
      <c r="AT559" s="232" t="s">
        <v>176</v>
      </c>
      <c r="AU559" s="232" t="s">
        <v>81</v>
      </c>
      <c r="AV559" s="15" t="s">
        <v>165</v>
      </c>
      <c r="AW559" s="15" t="s">
        <v>34</v>
      </c>
      <c r="AX559" s="15" t="s">
        <v>79</v>
      </c>
      <c r="AY559" s="232" t="s">
        <v>158</v>
      </c>
    </row>
    <row r="560" spans="1:65" s="2" customFormat="1" ht="33" customHeight="1">
      <c r="A560" s="37"/>
      <c r="B560" s="38"/>
      <c r="C560" s="233" t="s">
        <v>776</v>
      </c>
      <c r="D560" s="233" t="s">
        <v>220</v>
      </c>
      <c r="E560" s="234" t="s">
        <v>777</v>
      </c>
      <c r="F560" s="235" t="s">
        <v>778</v>
      </c>
      <c r="G560" s="236" t="s">
        <v>282</v>
      </c>
      <c r="H560" s="237">
        <v>10.584</v>
      </c>
      <c r="I560" s="238"/>
      <c r="J560" s="239">
        <f>ROUND(I560*H560,2)</f>
        <v>0</v>
      </c>
      <c r="K560" s="235" t="s">
        <v>419</v>
      </c>
      <c r="L560" s="240"/>
      <c r="M560" s="241" t="s">
        <v>19</v>
      </c>
      <c r="N560" s="242" t="s">
        <v>43</v>
      </c>
      <c r="O560" s="67"/>
      <c r="P560" s="190">
        <f>O560*H560</f>
        <v>0</v>
      </c>
      <c r="Q560" s="190">
        <v>1E-3</v>
      </c>
      <c r="R560" s="190">
        <f>Q560*H560</f>
        <v>1.0584E-2</v>
      </c>
      <c r="S560" s="190">
        <v>0</v>
      </c>
      <c r="T560" s="191">
        <f>S560*H560</f>
        <v>0</v>
      </c>
      <c r="U560" s="37"/>
      <c r="V560" s="37"/>
      <c r="W560" s="37"/>
      <c r="X560" s="37"/>
      <c r="Y560" s="37"/>
      <c r="Z560" s="37"/>
      <c r="AA560" s="37"/>
      <c r="AB560" s="37"/>
      <c r="AC560" s="37"/>
      <c r="AD560" s="37"/>
      <c r="AE560" s="37"/>
      <c r="AR560" s="192" t="s">
        <v>388</v>
      </c>
      <c r="AT560" s="192" t="s">
        <v>220</v>
      </c>
      <c r="AU560" s="192" t="s">
        <v>81</v>
      </c>
      <c r="AY560" s="20" t="s">
        <v>158</v>
      </c>
      <c r="BE560" s="193">
        <f>IF(N560="základní",J560,0)</f>
        <v>0</v>
      </c>
      <c r="BF560" s="193">
        <f>IF(N560="snížená",J560,0)</f>
        <v>0</v>
      </c>
      <c r="BG560" s="193">
        <f>IF(N560="zákl. přenesená",J560,0)</f>
        <v>0</v>
      </c>
      <c r="BH560" s="193">
        <f>IF(N560="sníž. přenesená",J560,0)</f>
        <v>0</v>
      </c>
      <c r="BI560" s="193">
        <f>IF(N560="nulová",J560,0)</f>
        <v>0</v>
      </c>
      <c r="BJ560" s="20" t="s">
        <v>79</v>
      </c>
      <c r="BK560" s="193">
        <f>ROUND(I560*H560,2)</f>
        <v>0</v>
      </c>
      <c r="BL560" s="20" t="s">
        <v>279</v>
      </c>
      <c r="BM560" s="192" t="s">
        <v>779</v>
      </c>
    </row>
    <row r="561" spans="1:65" s="2" customFormat="1" ht="18">
      <c r="A561" s="37"/>
      <c r="B561" s="38"/>
      <c r="C561" s="39"/>
      <c r="D561" s="194" t="s">
        <v>167</v>
      </c>
      <c r="E561" s="39"/>
      <c r="F561" s="195" t="s">
        <v>778</v>
      </c>
      <c r="G561" s="39"/>
      <c r="H561" s="39"/>
      <c r="I561" s="196"/>
      <c r="J561" s="39"/>
      <c r="K561" s="39"/>
      <c r="L561" s="42"/>
      <c r="M561" s="197"/>
      <c r="N561" s="198"/>
      <c r="O561" s="67"/>
      <c r="P561" s="67"/>
      <c r="Q561" s="67"/>
      <c r="R561" s="67"/>
      <c r="S561" s="67"/>
      <c r="T561" s="68"/>
      <c r="U561" s="37"/>
      <c r="V561" s="37"/>
      <c r="W561" s="37"/>
      <c r="X561" s="37"/>
      <c r="Y561" s="37"/>
      <c r="Z561" s="37"/>
      <c r="AA561" s="37"/>
      <c r="AB561" s="37"/>
      <c r="AC561" s="37"/>
      <c r="AD561" s="37"/>
      <c r="AE561" s="37"/>
      <c r="AT561" s="20" t="s">
        <v>167</v>
      </c>
      <c r="AU561" s="20" t="s">
        <v>81</v>
      </c>
    </row>
    <row r="562" spans="1:65" s="13" customFormat="1">
      <c r="B562" s="201"/>
      <c r="C562" s="202"/>
      <c r="D562" s="194" t="s">
        <v>176</v>
      </c>
      <c r="E562" s="203" t="s">
        <v>19</v>
      </c>
      <c r="F562" s="204" t="s">
        <v>780</v>
      </c>
      <c r="G562" s="202"/>
      <c r="H562" s="203" t="s">
        <v>19</v>
      </c>
      <c r="I562" s="205"/>
      <c r="J562" s="202"/>
      <c r="K562" s="202"/>
      <c r="L562" s="206"/>
      <c r="M562" s="207"/>
      <c r="N562" s="208"/>
      <c r="O562" s="208"/>
      <c r="P562" s="208"/>
      <c r="Q562" s="208"/>
      <c r="R562" s="208"/>
      <c r="S562" s="208"/>
      <c r="T562" s="209"/>
      <c r="AT562" s="210" t="s">
        <v>176</v>
      </c>
      <c r="AU562" s="210" t="s">
        <v>81</v>
      </c>
      <c r="AV562" s="13" t="s">
        <v>79</v>
      </c>
      <c r="AW562" s="13" t="s">
        <v>34</v>
      </c>
      <c r="AX562" s="13" t="s">
        <v>72</v>
      </c>
      <c r="AY562" s="210" t="s">
        <v>158</v>
      </c>
    </row>
    <row r="563" spans="1:65" s="14" customFormat="1">
      <c r="B563" s="211"/>
      <c r="C563" s="212"/>
      <c r="D563" s="194" t="s">
        <v>176</v>
      </c>
      <c r="E563" s="213" t="s">
        <v>19</v>
      </c>
      <c r="F563" s="214" t="s">
        <v>781</v>
      </c>
      <c r="G563" s="212"/>
      <c r="H563" s="215">
        <v>10.584</v>
      </c>
      <c r="I563" s="216"/>
      <c r="J563" s="212"/>
      <c r="K563" s="212"/>
      <c r="L563" s="217"/>
      <c r="M563" s="218"/>
      <c r="N563" s="219"/>
      <c r="O563" s="219"/>
      <c r="P563" s="219"/>
      <c r="Q563" s="219"/>
      <c r="R563" s="219"/>
      <c r="S563" s="219"/>
      <c r="T563" s="220"/>
      <c r="AT563" s="221" t="s">
        <v>176</v>
      </c>
      <c r="AU563" s="221" t="s">
        <v>81</v>
      </c>
      <c r="AV563" s="14" t="s">
        <v>81</v>
      </c>
      <c r="AW563" s="14" t="s">
        <v>34</v>
      </c>
      <c r="AX563" s="14" t="s">
        <v>72</v>
      </c>
      <c r="AY563" s="221" t="s">
        <v>158</v>
      </c>
    </row>
    <row r="564" spans="1:65" s="15" customFormat="1">
      <c r="B564" s="222"/>
      <c r="C564" s="223"/>
      <c r="D564" s="194" t="s">
        <v>176</v>
      </c>
      <c r="E564" s="224" t="s">
        <v>19</v>
      </c>
      <c r="F564" s="225" t="s">
        <v>179</v>
      </c>
      <c r="G564" s="223"/>
      <c r="H564" s="226">
        <v>10.584</v>
      </c>
      <c r="I564" s="227"/>
      <c r="J564" s="223"/>
      <c r="K564" s="223"/>
      <c r="L564" s="228"/>
      <c r="M564" s="229"/>
      <c r="N564" s="230"/>
      <c r="O564" s="230"/>
      <c r="P564" s="230"/>
      <c r="Q564" s="230"/>
      <c r="R564" s="230"/>
      <c r="S564" s="230"/>
      <c r="T564" s="231"/>
      <c r="AT564" s="232" t="s">
        <v>176</v>
      </c>
      <c r="AU564" s="232" t="s">
        <v>81</v>
      </c>
      <c r="AV564" s="15" t="s">
        <v>165</v>
      </c>
      <c r="AW564" s="15" t="s">
        <v>34</v>
      </c>
      <c r="AX564" s="15" t="s">
        <v>79</v>
      </c>
      <c r="AY564" s="232" t="s">
        <v>158</v>
      </c>
    </row>
    <row r="565" spans="1:65" s="2" customFormat="1" ht="24.25" customHeight="1">
      <c r="A565" s="37"/>
      <c r="B565" s="38"/>
      <c r="C565" s="181" t="s">
        <v>782</v>
      </c>
      <c r="D565" s="181" t="s">
        <v>160</v>
      </c>
      <c r="E565" s="182" t="s">
        <v>783</v>
      </c>
      <c r="F565" s="183" t="s">
        <v>784</v>
      </c>
      <c r="G565" s="184" t="s">
        <v>223</v>
      </c>
      <c r="H565" s="185">
        <v>0.42599999999999999</v>
      </c>
      <c r="I565" s="186"/>
      <c r="J565" s="187">
        <f>ROUND(I565*H565,2)</f>
        <v>0</v>
      </c>
      <c r="K565" s="183" t="s">
        <v>164</v>
      </c>
      <c r="L565" s="42"/>
      <c r="M565" s="188" t="s">
        <v>19</v>
      </c>
      <c r="N565" s="189" t="s">
        <v>43</v>
      </c>
      <c r="O565" s="67"/>
      <c r="P565" s="190">
        <f>O565*H565</f>
        <v>0</v>
      </c>
      <c r="Q565" s="190">
        <v>0</v>
      </c>
      <c r="R565" s="190">
        <f>Q565*H565</f>
        <v>0</v>
      </c>
      <c r="S565" s="190">
        <v>0</v>
      </c>
      <c r="T565" s="191">
        <f>S565*H565</f>
        <v>0</v>
      </c>
      <c r="U565" s="37"/>
      <c r="V565" s="37"/>
      <c r="W565" s="37"/>
      <c r="X565" s="37"/>
      <c r="Y565" s="37"/>
      <c r="Z565" s="37"/>
      <c r="AA565" s="37"/>
      <c r="AB565" s="37"/>
      <c r="AC565" s="37"/>
      <c r="AD565" s="37"/>
      <c r="AE565" s="37"/>
      <c r="AR565" s="192" t="s">
        <v>279</v>
      </c>
      <c r="AT565" s="192" t="s">
        <v>160</v>
      </c>
      <c r="AU565" s="192" t="s">
        <v>81</v>
      </c>
      <c r="AY565" s="20" t="s">
        <v>158</v>
      </c>
      <c r="BE565" s="193">
        <f>IF(N565="základní",J565,0)</f>
        <v>0</v>
      </c>
      <c r="BF565" s="193">
        <f>IF(N565="snížená",J565,0)</f>
        <v>0</v>
      </c>
      <c r="BG565" s="193">
        <f>IF(N565="zákl. přenesená",J565,0)</f>
        <v>0</v>
      </c>
      <c r="BH565" s="193">
        <f>IF(N565="sníž. přenesená",J565,0)</f>
        <v>0</v>
      </c>
      <c r="BI565" s="193">
        <f>IF(N565="nulová",J565,0)</f>
        <v>0</v>
      </c>
      <c r="BJ565" s="20" t="s">
        <v>79</v>
      </c>
      <c r="BK565" s="193">
        <f>ROUND(I565*H565,2)</f>
        <v>0</v>
      </c>
      <c r="BL565" s="20" t="s">
        <v>279</v>
      </c>
      <c r="BM565" s="192" t="s">
        <v>785</v>
      </c>
    </row>
    <row r="566" spans="1:65" s="2" customFormat="1" ht="27">
      <c r="A566" s="37"/>
      <c r="B566" s="38"/>
      <c r="C566" s="39"/>
      <c r="D566" s="194" t="s">
        <v>167</v>
      </c>
      <c r="E566" s="39"/>
      <c r="F566" s="195" t="s">
        <v>786</v>
      </c>
      <c r="G566" s="39"/>
      <c r="H566" s="39"/>
      <c r="I566" s="196"/>
      <c r="J566" s="39"/>
      <c r="K566" s="39"/>
      <c r="L566" s="42"/>
      <c r="M566" s="197"/>
      <c r="N566" s="198"/>
      <c r="O566" s="67"/>
      <c r="P566" s="67"/>
      <c r="Q566" s="67"/>
      <c r="R566" s="67"/>
      <c r="S566" s="67"/>
      <c r="T566" s="68"/>
      <c r="U566" s="37"/>
      <c r="V566" s="37"/>
      <c r="W566" s="37"/>
      <c r="X566" s="37"/>
      <c r="Y566" s="37"/>
      <c r="Z566" s="37"/>
      <c r="AA566" s="37"/>
      <c r="AB566" s="37"/>
      <c r="AC566" s="37"/>
      <c r="AD566" s="37"/>
      <c r="AE566" s="37"/>
      <c r="AT566" s="20" t="s">
        <v>167</v>
      </c>
      <c r="AU566" s="20" t="s">
        <v>81</v>
      </c>
    </row>
    <row r="567" spans="1:65" s="2" customFormat="1">
      <c r="A567" s="37"/>
      <c r="B567" s="38"/>
      <c r="C567" s="39"/>
      <c r="D567" s="199" t="s">
        <v>169</v>
      </c>
      <c r="E567" s="39"/>
      <c r="F567" s="200" t="s">
        <v>787</v>
      </c>
      <c r="G567" s="39"/>
      <c r="H567" s="39"/>
      <c r="I567" s="196"/>
      <c r="J567" s="39"/>
      <c r="K567" s="39"/>
      <c r="L567" s="42"/>
      <c r="M567" s="197"/>
      <c r="N567" s="198"/>
      <c r="O567" s="67"/>
      <c r="P567" s="67"/>
      <c r="Q567" s="67"/>
      <c r="R567" s="67"/>
      <c r="S567" s="67"/>
      <c r="T567" s="68"/>
      <c r="U567" s="37"/>
      <c r="V567" s="37"/>
      <c r="W567" s="37"/>
      <c r="X567" s="37"/>
      <c r="Y567" s="37"/>
      <c r="Z567" s="37"/>
      <c r="AA567" s="37"/>
      <c r="AB567" s="37"/>
      <c r="AC567" s="37"/>
      <c r="AD567" s="37"/>
      <c r="AE567" s="37"/>
      <c r="AT567" s="20" t="s">
        <v>169</v>
      </c>
      <c r="AU567" s="20" t="s">
        <v>81</v>
      </c>
    </row>
    <row r="568" spans="1:65" s="12" customFormat="1" ht="25.9" customHeight="1">
      <c r="B568" s="165"/>
      <c r="C568" s="166"/>
      <c r="D568" s="167" t="s">
        <v>71</v>
      </c>
      <c r="E568" s="168" t="s">
        <v>788</v>
      </c>
      <c r="F568" s="168" t="s">
        <v>789</v>
      </c>
      <c r="G568" s="166"/>
      <c r="H568" s="166"/>
      <c r="I568" s="169"/>
      <c r="J568" s="170">
        <f>BK568</f>
        <v>0</v>
      </c>
      <c r="K568" s="166"/>
      <c r="L568" s="171"/>
      <c r="M568" s="172"/>
      <c r="N568" s="173"/>
      <c r="O568" s="173"/>
      <c r="P568" s="174">
        <f>SUM(P569:P574)</f>
        <v>0</v>
      </c>
      <c r="Q568" s="173"/>
      <c r="R568" s="174">
        <f>SUM(R569:R574)</f>
        <v>0</v>
      </c>
      <c r="S568" s="173"/>
      <c r="T568" s="175">
        <f>SUM(T569:T574)</f>
        <v>0</v>
      </c>
      <c r="AR568" s="176" t="s">
        <v>165</v>
      </c>
      <c r="AT568" s="177" t="s">
        <v>71</v>
      </c>
      <c r="AU568" s="177" t="s">
        <v>72</v>
      </c>
      <c r="AY568" s="176" t="s">
        <v>158</v>
      </c>
      <c r="BK568" s="178">
        <f>SUM(BK569:BK574)</f>
        <v>0</v>
      </c>
    </row>
    <row r="569" spans="1:65" s="2" customFormat="1" ht="24.25" customHeight="1">
      <c r="A569" s="37"/>
      <c r="B569" s="38"/>
      <c r="C569" s="181" t="s">
        <v>790</v>
      </c>
      <c r="D569" s="181" t="s">
        <v>160</v>
      </c>
      <c r="E569" s="182" t="s">
        <v>791</v>
      </c>
      <c r="F569" s="183" t="s">
        <v>792</v>
      </c>
      <c r="G569" s="184" t="s">
        <v>191</v>
      </c>
      <c r="H569" s="185">
        <v>12</v>
      </c>
      <c r="I569" s="186"/>
      <c r="J569" s="187">
        <f>ROUND(I569*H569,2)</f>
        <v>0</v>
      </c>
      <c r="K569" s="183" t="s">
        <v>793</v>
      </c>
      <c r="L569" s="42"/>
      <c r="M569" s="188" t="s">
        <v>19</v>
      </c>
      <c r="N569" s="189" t="s">
        <v>43</v>
      </c>
      <c r="O569" s="67"/>
      <c r="P569" s="190">
        <f>O569*H569</f>
        <v>0</v>
      </c>
      <c r="Q569" s="190">
        <v>0</v>
      </c>
      <c r="R569" s="190">
        <f>Q569*H569</f>
        <v>0</v>
      </c>
      <c r="S569" s="190">
        <v>0</v>
      </c>
      <c r="T569" s="191">
        <f>S569*H569</f>
        <v>0</v>
      </c>
      <c r="U569" s="37"/>
      <c r="V569" s="37"/>
      <c r="W569" s="37"/>
      <c r="X569" s="37"/>
      <c r="Y569" s="37"/>
      <c r="Z569" s="37"/>
      <c r="AA569" s="37"/>
      <c r="AB569" s="37"/>
      <c r="AC569" s="37"/>
      <c r="AD569" s="37"/>
      <c r="AE569" s="37"/>
      <c r="AR569" s="192" t="s">
        <v>794</v>
      </c>
      <c r="AT569" s="192" t="s">
        <v>160</v>
      </c>
      <c r="AU569" s="192" t="s">
        <v>79</v>
      </c>
      <c r="AY569" s="20" t="s">
        <v>158</v>
      </c>
      <c r="BE569" s="193">
        <f>IF(N569="základní",J569,0)</f>
        <v>0</v>
      </c>
      <c r="BF569" s="193">
        <f>IF(N569="snížená",J569,0)</f>
        <v>0</v>
      </c>
      <c r="BG569" s="193">
        <f>IF(N569="zákl. přenesená",J569,0)</f>
        <v>0</v>
      </c>
      <c r="BH569" s="193">
        <f>IF(N569="sníž. přenesená",J569,0)</f>
        <v>0</v>
      </c>
      <c r="BI569" s="193">
        <f>IF(N569="nulová",J569,0)</f>
        <v>0</v>
      </c>
      <c r="BJ569" s="20" t="s">
        <v>79</v>
      </c>
      <c r="BK569" s="193">
        <f>ROUND(I569*H569,2)</f>
        <v>0</v>
      </c>
      <c r="BL569" s="20" t="s">
        <v>794</v>
      </c>
      <c r="BM569" s="192" t="s">
        <v>795</v>
      </c>
    </row>
    <row r="570" spans="1:65" s="2" customFormat="1" ht="27">
      <c r="A570" s="37"/>
      <c r="B570" s="38"/>
      <c r="C570" s="39"/>
      <c r="D570" s="194" t="s">
        <v>167</v>
      </c>
      <c r="E570" s="39"/>
      <c r="F570" s="195" t="s">
        <v>796</v>
      </c>
      <c r="G570" s="39"/>
      <c r="H570" s="39"/>
      <c r="I570" s="196"/>
      <c r="J570" s="39"/>
      <c r="K570" s="39"/>
      <c r="L570" s="42"/>
      <c r="M570" s="197"/>
      <c r="N570" s="198"/>
      <c r="O570" s="67"/>
      <c r="P570" s="67"/>
      <c r="Q570" s="67"/>
      <c r="R570" s="67"/>
      <c r="S570" s="67"/>
      <c r="T570" s="68"/>
      <c r="U570" s="37"/>
      <c r="V570" s="37"/>
      <c r="W570" s="37"/>
      <c r="X570" s="37"/>
      <c r="Y570" s="37"/>
      <c r="Z570" s="37"/>
      <c r="AA570" s="37"/>
      <c r="AB570" s="37"/>
      <c r="AC570" s="37"/>
      <c r="AD570" s="37"/>
      <c r="AE570" s="37"/>
      <c r="AT570" s="20" t="s">
        <v>167</v>
      </c>
      <c r="AU570" s="20" t="s">
        <v>79</v>
      </c>
    </row>
    <row r="571" spans="1:65" s="2" customFormat="1">
      <c r="A571" s="37"/>
      <c r="B571" s="38"/>
      <c r="C571" s="39"/>
      <c r="D571" s="199" t="s">
        <v>169</v>
      </c>
      <c r="E571" s="39"/>
      <c r="F571" s="200" t="s">
        <v>797</v>
      </c>
      <c r="G571" s="39"/>
      <c r="H571" s="39"/>
      <c r="I571" s="196"/>
      <c r="J571" s="39"/>
      <c r="K571" s="39"/>
      <c r="L571" s="42"/>
      <c r="M571" s="197"/>
      <c r="N571" s="198"/>
      <c r="O571" s="67"/>
      <c r="P571" s="67"/>
      <c r="Q571" s="67"/>
      <c r="R571" s="67"/>
      <c r="S571" s="67"/>
      <c r="T571" s="68"/>
      <c r="U571" s="37"/>
      <c r="V571" s="37"/>
      <c r="W571" s="37"/>
      <c r="X571" s="37"/>
      <c r="Y571" s="37"/>
      <c r="Z571" s="37"/>
      <c r="AA571" s="37"/>
      <c r="AB571" s="37"/>
      <c r="AC571" s="37"/>
      <c r="AD571" s="37"/>
      <c r="AE571" s="37"/>
      <c r="AT571" s="20" t="s">
        <v>169</v>
      </c>
      <c r="AU571" s="20" t="s">
        <v>79</v>
      </c>
    </row>
    <row r="572" spans="1:65" s="13" customFormat="1" ht="20">
      <c r="B572" s="201"/>
      <c r="C572" s="202"/>
      <c r="D572" s="194" t="s">
        <v>176</v>
      </c>
      <c r="E572" s="203" t="s">
        <v>19</v>
      </c>
      <c r="F572" s="204" t="s">
        <v>798</v>
      </c>
      <c r="G572" s="202"/>
      <c r="H572" s="203" t="s">
        <v>19</v>
      </c>
      <c r="I572" s="205"/>
      <c r="J572" s="202"/>
      <c r="K572" s="202"/>
      <c r="L572" s="206"/>
      <c r="M572" s="207"/>
      <c r="N572" s="208"/>
      <c r="O572" s="208"/>
      <c r="P572" s="208"/>
      <c r="Q572" s="208"/>
      <c r="R572" s="208"/>
      <c r="S572" s="208"/>
      <c r="T572" s="209"/>
      <c r="AT572" s="210" t="s">
        <v>176</v>
      </c>
      <c r="AU572" s="210" t="s">
        <v>79</v>
      </c>
      <c r="AV572" s="13" t="s">
        <v>79</v>
      </c>
      <c r="AW572" s="13" t="s">
        <v>34</v>
      </c>
      <c r="AX572" s="13" t="s">
        <v>72</v>
      </c>
      <c r="AY572" s="210" t="s">
        <v>158</v>
      </c>
    </row>
    <row r="573" spans="1:65" s="14" customFormat="1">
      <c r="B573" s="211"/>
      <c r="C573" s="212"/>
      <c r="D573" s="194" t="s">
        <v>176</v>
      </c>
      <c r="E573" s="213" t="s">
        <v>19</v>
      </c>
      <c r="F573" s="214" t="s">
        <v>799</v>
      </c>
      <c r="G573" s="212"/>
      <c r="H573" s="215">
        <v>12</v>
      </c>
      <c r="I573" s="216"/>
      <c r="J573" s="212"/>
      <c r="K573" s="212"/>
      <c r="L573" s="217"/>
      <c r="M573" s="218"/>
      <c r="N573" s="219"/>
      <c r="O573" s="219"/>
      <c r="P573" s="219"/>
      <c r="Q573" s="219"/>
      <c r="R573" s="219"/>
      <c r="S573" s="219"/>
      <c r="T573" s="220"/>
      <c r="AT573" s="221" t="s">
        <v>176</v>
      </c>
      <c r="AU573" s="221" t="s">
        <v>79</v>
      </c>
      <c r="AV573" s="14" t="s">
        <v>81</v>
      </c>
      <c r="AW573" s="14" t="s">
        <v>34</v>
      </c>
      <c r="AX573" s="14" t="s">
        <v>72</v>
      </c>
      <c r="AY573" s="221" t="s">
        <v>158</v>
      </c>
    </row>
    <row r="574" spans="1:65" s="15" customFormat="1">
      <c r="B574" s="222"/>
      <c r="C574" s="223"/>
      <c r="D574" s="194" t="s">
        <v>176</v>
      </c>
      <c r="E574" s="224" t="s">
        <v>19</v>
      </c>
      <c r="F574" s="225" t="s">
        <v>179</v>
      </c>
      <c r="G574" s="223"/>
      <c r="H574" s="226">
        <v>12</v>
      </c>
      <c r="I574" s="227"/>
      <c r="J574" s="223"/>
      <c r="K574" s="223"/>
      <c r="L574" s="228"/>
      <c r="M574" s="243"/>
      <c r="N574" s="244"/>
      <c r="O574" s="244"/>
      <c r="P574" s="244"/>
      <c r="Q574" s="244"/>
      <c r="R574" s="244"/>
      <c r="S574" s="244"/>
      <c r="T574" s="245"/>
      <c r="AT574" s="232" t="s">
        <v>176</v>
      </c>
      <c r="AU574" s="232" t="s">
        <v>79</v>
      </c>
      <c r="AV574" s="15" t="s">
        <v>165</v>
      </c>
      <c r="AW574" s="15" t="s">
        <v>34</v>
      </c>
      <c r="AX574" s="15" t="s">
        <v>79</v>
      </c>
      <c r="AY574" s="232" t="s">
        <v>158</v>
      </c>
    </row>
    <row r="575" spans="1:65" s="2" customFormat="1" ht="7" customHeight="1">
      <c r="A575" s="37"/>
      <c r="B575" s="50"/>
      <c r="C575" s="51"/>
      <c r="D575" s="51"/>
      <c r="E575" s="51"/>
      <c r="F575" s="51"/>
      <c r="G575" s="51"/>
      <c r="H575" s="51"/>
      <c r="I575" s="51"/>
      <c r="J575" s="51"/>
      <c r="K575" s="51"/>
      <c r="L575" s="42"/>
      <c r="M575" s="37"/>
      <c r="O575" s="37"/>
      <c r="P575" s="37"/>
      <c r="Q575" s="37"/>
      <c r="R575" s="37"/>
      <c r="S575" s="37"/>
      <c r="T575" s="37"/>
      <c r="U575" s="37"/>
      <c r="V575" s="37"/>
      <c r="W575" s="37"/>
      <c r="X575" s="37"/>
      <c r="Y575" s="37"/>
      <c r="Z575" s="37"/>
      <c r="AA575" s="37"/>
      <c r="AB575" s="37"/>
      <c r="AC575" s="37"/>
      <c r="AD575" s="37"/>
      <c r="AE575" s="37"/>
    </row>
  </sheetData>
  <sheetProtection algorithmName="SHA-512" hashValue="+WHJMrFXSmL/kI/4Ox7gGblczhWEXXmH06TCSoYJght4+0G4YjbqfGQFgTBvgsTkvb7+czti2Bu4VMEGTKjZaw==" saltValue="l5R4XlGWmYeX3GKi48VeJzazi5grYuUWEsbwyUr55JgL437WeWoazZ4jtp0flF9mf7L5lZxCXYMo7X3IBPw9nQ==" spinCount="100000" sheet="1" objects="1" scenarios="1" formatColumns="0" formatRows="0" autoFilter="0"/>
  <autoFilter ref="C97:K574" xr:uid="{00000000-0009-0000-0000-000001000000}"/>
  <mergeCells count="12">
    <mergeCell ref="E90:H90"/>
    <mergeCell ref="L2:V2"/>
    <mergeCell ref="E50:H50"/>
    <mergeCell ref="E52:H52"/>
    <mergeCell ref="E54:H54"/>
    <mergeCell ref="E86:H86"/>
    <mergeCell ref="E88:H88"/>
    <mergeCell ref="E7:H7"/>
    <mergeCell ref="E9:H9"/>
    <mergeCell ref="E11:H11"/>
    <mergeCell ref="E20:H20"/>
    <mergeCell ref="E29:H29"/>
  </mergeCells>
  <hyperlinks>
    <hyperlink ref="F103" r:id="rId1" xr:uid="{00000000-0004-0000-0100-000000000000}"/>
    <hyperlink ref="F106" r:id="rId2" xr:uid="{00000000-0004-0000-0100-000001000000}"/>
    <hyperlink ref="F112" r:id="rId3" xr:uid="{00000000-0004-0000-0100-000002000000}"/>
    <hyperlink ref="F118" r:id="rId4" xr:uid="{00000000-0004-0000-0100-000003000000}"/>
    <hyperlink ref="F121" r:id="rId5" xr:uid="{00000000-0004-0000-0100-000004000000}"/>
    <hyperlink ref="F128" r:id="rId6" xr:uid="{00000000-0004-0000-0100-000005000000}"/>
    <hyperlink ref="F133" r:id="rId7" xr:uid="{00000000-0004-0000-0100-000006000000}"/>
    <hyperlink ref="F144" r:id="rId8" xr:uid="{00000000-0004-0000-0100-000007000000}"/>
    <hyperlink ref="F150" r:id="rId9" xr:uid="{00000000-0004-0000-0100-000008000000}"/>
    <hyperlink ref="F156" r:id="rId10" xr:uid="{00000000-0004-0000-0100-000009000000}"/>
    <hyperlink ref="F162" r:id="rId11" xr:uid="{00000000-0004-0000-0100-00000A000000}"/>
    <hyperlink ref="F168" r:id="rId12" xr:uid="{00000000-0004-0000-0100-00000B000000}"/>
    <hyperlink ref="F174" r:id="rId13" xr:uid="{00000000-0004-0000-0100-00000C000000}"/>
    <hyperlink ref="F179" r:id="rId14" xr:uid="{00000000-0004-0000-0100-00000D000000}"/>
    <hyperlink ref="F188" r:id="rId15" xr:uid="{00000000-0004-0000-0100-00000E000000}"/>
    <hyperlink ref="F194" r:id="rId16" xr:uid="{00000000-0004-0000-0100-00000F000000}"/>
    <hyperlink ref="F204" r:id="rId17" xr:uid="{00000000-0004-0000-0100-000010000000}"/>
    <hyperlink ref="F213" r:id="rId18" xr:uid="{00000000-0004-0000-0100-000011000000}"/>
    <hyperlink ref="F219" r:id="rId19" xr:uid="{00000000-0004-0000-0100-000012000000}"/>
    <hyperlink ref="F222" r:id="rId20" xr:uid="{00000000-0004-0000-0100-000013000000}"/>
    <hyperlink ref="F228" r:id="rId21" xr:uid="{00000000-0004-0000-0100-000014000000}"/>
    <hyperlink ref="F234" r:id="rId22" xr:uid="{00000000-0004-0000-0100-000015000000}"/>
    <hyperlink ref="F239" r:id="rId23" xr:uid="{00000000-0004-0000-0100-000016000000}"/>
    <hyperlink ref="F244" r:id="rId24" xr:uid="{00000000-0004-0000-0100-000017000000}"/>
    <hyperlink ref="F250" r:id="rId25" xr:uid="{00000000-0004-0000-0100-000018000000}"/>
    <hyperlink ref="F262" r:id="rId26" xr:uid="{00000000-0004-0000-0100-000019000000}"/>
    <hyperlink ref="F268" r:id="rId27" xr:uid="{00000000-0004-0000-0100-00001A000000}"/>
    <hyperlink ref="F271" r:id="rId28" xr:uid="{00000000-0004-0000-0100-00001B000000}"/>
    <hyperlink ref="F277" r:id="rId29" xr:uid="{00000000-0004-0000-0100-00001C000000}"/>
    <hyperlink ref="F283" r:id="rId30" xr:uid="{00000000-0004-0000-0100-00001D000000}"/>
    <hyperlink ref="F297" r:id="rId31" xr:uid="{00000000-0004-0000-0100-00001E000000}"/>
    <hyperlink ref="F302" r:id="rId32" xr:uid="{00000000-0004-0000-0100-00001F000000}"/>
    <hyperlink ref="F307" r:id="rId33" xr:uid="{00000000-0004-0000-0100-000020000000}"/>
    <hyperlink ref="F312" r:id="rId34" xr:uid="{00000000-0004-0000-0100-000021000000}"/>
    <hyperlink ref="F317" r:id="rId35" xr:uid="{00000000-0004-0000-0100-000022000000}"/>
    <hyperlink ref="F321" r:id="rId36" xr:uid="{00000000-0004-0000-0100-000023000000}"/>
    <hyperlink ref="F327" r:id="rId37" xr:uid="{00000000-0004-0000-0100-000024000000}"/>
    <hyperlink ref="F333" r:id="rId38" xr:uid="{00000000-0004-0000-0100-000025000000}"/>
    <hyperlink ref="F340" r:id="rId39" xr:uid="{00000000-0004-0000-0100-000026000000}"/>
    <hyperlink ref="F345" r:id="rId40" xr:uid="{00000000-0004-0000-0100-000027000000}"/>
    <hyperlink ref="F352" r:id="rId41" xr:uid="{00000000-0004-0000-0100-000028000000}"/>
    <hyperlink ref="F360" r:id="rId42" xr:uid="{00000000-0004-0000-0100-000029000000}"/>
    <hyperlink ref="F403" r:id="rId43" xr:uid="{00000000-0004-0000-0100-00002A000000}"/>
    <hyperlink ref="F409" r:id="rId44" xr:uid="{00000000-0004-0000-0100-00002B000000}"/>
    <hyperlink ref="F415" r:id="rId45" xr:uid="{00000000-0004-0000-0100-00002C000000}"/>
    <hyperlink ref="F421" r:id="rId46" xr:uid="{00000000-0004-0000-0100-00002D000000}"/>
    <hyperlink ref="F429" r:id="rId47" xr:uid="{00000000-0004-0000-0100-00002E000000}"/>
    <hyperlink ref="F435" r:id="rId48" xr:uid="{00000000-0004-0000-0100-00002F000000}"/>
    <hyperlink ref="F442" r:id="rId49" xr:uid="{00000000-0004-0000-0100-000030000000}"/>
    <hyperlink ref="F449" r:id="rId50" xr:uid="{00000000-0004-0000-0100-000031000000}"/>
    <hyperlink ref="F456" r:id="rId51" xr:uid="{00000000-0004-0000-0100-000032000000}"/>
    <hyperlink ref="F461" r:id="rId52" xr:uid="{00000000-0004-0000-0100-000033000000}"/>
    <hyperlink ref="F469" r:id="rId53" xr:uid="{00000000-0004-0000-0100-000034000000}"/>
    <hyperlink ref="F476" r:id="rId54" xr:uid="{00000000-0004-0000-0100-000035000000}"/>
    <hyperlink ref="F485" r:id="rId55" xr:uid="{00000000-0004-0000-0100-000036000000}"/>
    <hyperlink ref="F493" r:id="rId56" xr:uid="{00000000-0004-0000-0100-000037000000}"/>
    <hyperlink ref="F498" r:id="rId57" xr:uid="{00000000-0004-0000-0100-000038000000}"/>
    <hyperlink ref="F508" r:id="rId58" xr:uid="{00000000-0004-0000-0100-000039000000}"/>
    <hyperlink ref="F515" r:id="rId59" xr:uid="{00000000-0004-0000-0100-00003A000000}"/>
    <hyperlink ref="F519" r:id="rId60" xr:uid="{00000000-0004-0000-0100-00003B000000}"/>
    <hyperlink ref="F533" r:id="rId61" xr:uid="{00000000-0004-0000-0100-00003C000000}"/>
    <hyperlink ref="F539" r:id="rId62" xr:uid="{00000000-0004-0000-0100-00003D000000}"/>
    <hyperlink ref="F545" r:id="rId63" xr:uid="{00000000-0004-0000-0100-00003E000000}"/>
    <hyperlink ref="F551" r:id="rId64" xr:uid="{00000000-0004-0000-0100-00003F000000}"/>
    <hyperlink ref="F567" r:id="rId65" xr:uid="{00000000-0004-0000-0100-000040000000}"/>
    <hyperlink ref="F571" r:id="rId66" xr:uid="{00000000-0004-0000-0100-00004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67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235"/>
  <sheetViews>
    <sheetView showGridLines="0" workbookViewId="0"/>
  </sheetViews>
  <sheetFormatPr defaultRowHeight="10"/>
  <cols>
    <col min="1" max="1" width="8.33203125" style="1" customWidth="1"/>
    <col min="2" max="2" width="1.1093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365"/>
      <c r="M2" s="365"/>
      <c r="N2" s="365"/>
      <c r="O2" s="365"/>
      <c r="P2" s="365"/>
      <c r="Q2" s="365"/>
      <c r="R2" s="365"/>
      <c r="S2" s="365"/>
      <c r="T2" s="365"/>
      <c r="U2" s="365"/>
      <c r="V2" s="365"/>
      <c r="AT2" s="20" t="s">
        <v>89</v>
      </c>
    </row>
    <row r="3" spans="1:46" s="1" customFormat="1" ht="7" customHeight="1">
      <c r="B3" s="111"/>
      <c r="C3" s="112"/>
      <c r="D3" s="112"/>
      <c r="E3" s="112"/>
      <c r="F3" s="112"/>
      <c r="G3" s="112"/>
      <c r="H3" s="112"/>
      <c r="I3" s="112"/>
      <c r="J3" s="112"/>
      <c r="K3" s="112"/>
      <c r="L3" s="23"/>
      <c r="AT3" s="20" t="s">
        <v>81</v>
      </c>
    </row>
    <row r="4" spans="1:46" s="1" customFormat="1" ht="25" customHeight="1">
      <c r="B4" s="23"/>
      <c r="D4" s="113" t="s">
        <v>120</v>
      </c>
      <c r="L4" s="23"/>
      <c r="M4" s="114" t="s">
        <v>10</v>
      </c>
      <c r="AT4" s="20" t="s">
        <v>4</v>
      </c>
    </row>
    <row r="5" spans="1:46" s="1" customFormat="1" ht="7" customHeight="1">
      <c r="B5" s="23"/>
      <c r="L5" s="23"/>
    </row>
    <row r="6" spans="1:46" s="1" customFormat="1" ht="12" customHeight="1">
      <c r="B6" s="23"/>
      <c r="D6" s="115" t="s">
        <v>16</v>
      </c>
      <c r="L6" s="23"/>
    </row>
    <row r="7" spans="1:46" s="1" customFormat="1" ht="16.5" customHeight="1">
      <c r="B7" s="23"/>
      <c r="E7" s="397" t="str">
        <f>'Rekapitulace stavby'!K6</f>
        <v>Oprava mostních objektů na trati Krnov - Opava</v>
      </c>
      <c r="F7" s="398"/>
      <c r="G7" s="398"/>
      <c r="H7" s="398"/>
      <c r="L7" s="23"/>
    </row>
    <row r="8" spans="1:46" s="1" customFormat="1" ht="12" customHeight="1">
      <c r="B8" s="23"/>
      <c r="D8" s="115" t="s">
        <v>121</v>
      </c>
      <c r="L8" s="23"/>
    </row>
    <row r="9" spans="1:46" s="2" customFormat="1" ht="16.5" customHeight="1">
      <c r="A9" s="37"/>
      <c r="B9" s="42"/>
      <c r="C9" s="37"/>
      <c r="D9" s="37"/>
      <c r="E9" s="397" t="s">
        <v>122</v>
      </c>
      <c r="F9" s="399"/>
      <c r="G9" s="399"/>
      <c r="H9" s="399"/>
      <c r="I9" s="37"/>
      <c r="J9" s="37"/>
      <c r="K9" s="37"/>
      <c r="L9" s="116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pans="1:46" s="2" customFormat="1" ht="12" customHeight="1">
      <c r="A10" s="37"/>
      <c r="B10" s="42"/>
      <c r="C10" s="37"/>
      <c r="D10" s="115" t="s">
        <v>123</v>
      </c>
      <c r="E10" s="37"/>
      <c r="F10" s="37"/>
      <c r="G10" s="37"/>
      <c r="H10" s="37"/>
      <c r="I10" s="37"/>
      <c r="J10" s="37"/>
      <c r="K10" s="37"/>
      <c r="L10" s="116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46" s="2" customFormat="1" ht="16.5" customHeight="1">
      <c r="A11" s="37"/>
      <c r="B11" s="42"/>
      <c r="C11" s="37"/>
      <c r="D11" s="37"/>
      <c r="E11" s="400" t="s">
        <v>800</v>
      </c>
      <c r="F11" s="399"/>
      <c r="G11" s="399"/>
      <c r="H11" s="399"/>
      <c r="I11" s="37"/>
      <c r="J11" s="37"/>
      <c r="K11" s="37"/>
      <c r="L11" s="116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pans="1:46" s="2" customFormat="1">
      <c r="A12" s="37"/>
      <c r="B12" s="42"/>
      <c r="C12" s="37"/>
      <c r="D12" s="37"/>
      <c r="E12" s="37"/>
      <c r="F12" s="37"/>
      <c r="G12" s="37"/>
      <c r="H12" s="37"/>
      <c r="I12" s="37"/>
      <c r="J12" s="37"/>
      <c r="K12" s="37"/>
      <c r="L12" s="116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pans="1:46" s="2" customFormat="1" ht="12" customHeight="1">
      <c r="A13" s="37"/>
      <c r="B13" s="42"/>
      <c r="C13" s="37"/>
      <c r="D13" s="115" t="s">
        <v>18</v>
      </c>
      <c r="E13" s="37"/>
      <c r="F13" s="106" t="s">
        <v>19</v>
      </c>
      <c r="G13" s="37"/>
      <c r="H13" s="37"/>
      <c r="I13" s="115" t="s">
        <v>20</v>
      </c>
      <c r="J13" s="106" t="s">
        <v>19</v>
      </c>
      <c r="K13" s="37"/>
      <c r="L13" s="116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pans="1:46" s="2" customFormat="1" ht="12" customHeight="1">
      <c r="A14" s="37"/>
      <c r="B14" s="42"/>
      <c r="C14" s="37"/>
      <c r="D14" s="115" t="s">
        <v>21</v>
      </c>
      <c r="E14" s="37"/>
      <c r="F14" s="106" t="s">
        <v>22</v>
      </c>
      <c r="G14" s="37"/>
      <c r="H14" s="37"/>
      <c r="I14" s="115" t="s">
        <v>23</v>
      </c>
      <c r="J14" s="117">
        <f>'Rekapitulace stavby'!AN8</f>
        <v>0</v>
      </c>
      <c r="K14" s="37"/>
      <c r="L14" s="116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pans="1:46" s="2" customFormat="1" ht="10.9" customHeight="1">
      <c r="A15" s="37"/>
      <c r="B15" s="42"/>
      <c r="C15" s="37"/>
      <c r="D15" s="37"/>
      <c r="E15" s="37"/>
      <c r="F15" s="37"/>
      <c r="G15" s="37"/>
      <c r="H15" s="37"/>
      <c r="I15" s="37"/>
      <c r="J15" s="37"/>
      <c r="K15" s="37"/>
      <c r="L15" s="116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pans="1:46" s="2" customFormat="1" ht="12" customHeight="1">
      <c r="A16" s="37"/>
      <c r="B16" s="42"/>
      <c r="C16" s="37"/>
      <c r="D16" s="115" t="s">
        <v>24</v>
      </c>
      <c r="E16" s="37"/>
      <c r="F16" s="37"/>
      <c r="G16" s="37"/>
      <c r="H16" s="37"/>
      <c r="I16" s="115" t="s">
        <v>25</v>
      </c>
      <c r="J16" s="106" t="s">
        <v>26</v>
      </c>
      <c r="K16" s="37"/>
      <c r="L16" s="116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pans="1:31" s="2" customFormat="1" ht="18" customHeight="1">
      <c r="A17" s="37"/>
      <c r="B17" s="42"/>
      <c r="C17" s="37"/>
      <c r="D17" s="37"/>
      <c r="E17" s="106" t="s">
        <v>125</v>
      </c>
      <c r="F17" s="37"/>
      <c r="G17" s="37"/>
      <c r="H17" s="37"/>
      <c r="I17" s="115" t="s">
        <v>28</v>
      </c>
      <c r="J17" s="106" t="s">
        <v>19</v>
      </c>
      <c r="K17" s="37"/>
      <c r="L17" s="116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pans="1:31" s="2" customFormat="1" ht="7" customHeight="1">
      <c r="A18" s="37"/>
      <c r="B18" s="42"/>
      <c r="C18" s="37"/>
      <c r="D18" s="37"/>
      <c r="E18" s="37"/>
      <c r="F18" s="37"/>
      <c r="G18" s="37"/>
      <c r="H18" s="37"/>
      <c r="I18" s="37"/>
      <c r="J18" s="37"/>
      <c r="K18" s="37"/>
      <c r="L18" s="116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pans="1:31" s="2" customFormat="1" ht="12" customHeight="1">
      <c r="A19" s="37"/>
      <c r="B19" s="42"/>
      <c r="C19" s="37"/>
      <c r="D19" s="115" t="s">
        <v>30</v>
      </c>
      <c r="E19" s="37"/>
      <c r="F19" s="37"/>
      <c r="G19" s="37"/>
      <c r="H19" s="37"/>
      <c r="I19" s="115" t="s">
        <v>25</v>
      </c>
      <c r="J19" s="33" t="str">
        <f>'Rekapitulace stavby'!AN13</f>
        <v>Vyplň údaj</v>
      </c>
      <c r="K19" s="37"/>
      <c r="L19" s="116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pans="1:31" s="2" customFormat="1" ht="18" customHeight="1">
      <c r="A20" s="37"/>
      <c r="B20" s="42"/>
      <c r="C20" s="37"/>
      <c r="D20" s="37"/>
      <c r="E20" s="401" t="str">
        <f>'Rekapitulace stavby'!E14</f>
        <v>Vyplň údaj</v>
      </c>
      <c r="F20" s="402"/>
      <c r="G20" s="402"/>
      <c r="H20" s="402"/>
      <c r="I20" s="115" t="s">
        <v>28</v>
      </c>
      <c r="J20" s="33" t="str">
        <f>'Rekapitulace stavby'!AN14</f>
        <v>Vyplň údaj</v>
      </c>
      <c r="K20" s="37"/>
      <c r="L20" s="116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pans="1:31" s="2" customFormat="1" ht="7" customHeight="1">
      <c r="A21" s="37"/>
      <c r="B21" s="42"/>
      <c r="C21" s="37"/>
      <c r="D21" s="37"/>
      <c r="E21" s="37"/>
      <c r="F21" s="37"/>
      <c r="G21" s="37"/>
      <c r="H21" s="37"/>
      <c r="I21" s="37"/>
      <c r="J21" s="37"/>
      <c r="K21" s="37"/>
      <c r="L21" s="116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pans="1:31" s="2" customFormat="1" ht="12" customHeight="1">
      <c r="A22" s="37"/>
      <c r="B22" s="42"/>
      <c r="C22" s="37"/>
      <c r="D22" s="115" t="s">
        <v>32</v>
      </c>
      <c r="E22" s="37"/>
      <c r="F22" s="37"/>
      <c r="G22" s="37"/>
      <c r="H22" s="37"/>
      <c r="I22" s="115" t="s">
        <v>25</v>
      </c>
      <c r="J22" s="106" t="str">
        <f>IF('Rekapitulace stavby'!AN16="","",'Rekapitulace stavby'!AN16)</f>
        <v/>
      </c>
      <c r="K22" s="37"/>
      <c r="L22" s="116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pans="1:31" s="2" customFormat="1" ht="18" customHeight="1">
      <c r="A23" s="37"/>
      <c r="B23" s="42"/>
      <c r="C23" s="37"/>
      <c r="D23" s="37"/>
      <c r="E23" s="106" t="str">
        <f>IF('Rekapitulace stavby'!E17="","",'Rekapitulace stavby'!E17)</f>
        <v xml:space="preserve"> </v>
      </c>
      <c r="F23" s="37"/>
      <c r="G23" s="37"/>
      <c r="H23" s="37"/>
      <c r="I23" s="115" t="s">
        <v>28</v>
      </c>
      <c r="J23" s="106" t="str">
        <f>IF('Rekapitulace stavby'!AN17="","",'Rekapitulace stavby'!AN17)</f>
        <v/>
      </c>
      <c r="K23" s="37"/>
      <c r="L23" s="116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pans="1:31" s="2" customFormat="1" ht="7" customHeight="1">
      <c r="A24" s="37"/>
      <c r="B24" s="42"/>
      <c r="C24" s="37"/>
      <c r="D24" s="37"/>
      <c r="E24" s="37"/>
      <c r="F24" s="37"/>
      <c r="G24" s="37"/>
      <c r="H24" s="37"/>
      <c r="I24" s="37"/>
      <c r="J24" s="37"/>
      <c r="K24" s="37"/>
      <c r="L24" s="116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pans="1:31" s="2" customFormat="1" ht="12" customHeight="1">
      <c r="A25" s="37"/>
      <c r="B25" s="42"/>
      <c r="C25" s="37"/>
      <c r="D25" s="115" t="s">
        <v>35</v>
      </c>
      <c r="E25" s="37"/>
      <c r="F25" s="37"/>
      <c r="G25" s="37"/>
      <c r="H25" s="37"/>
      <c r="I25" s="115" t="s">
        <v>25</v>
      </c>
      <c r="J25" s="106" t="str">
        <f>IF('Rekapitulace stavby'!AN19="","",'Rekapitulace stavby'!AN19)</f>
        <v/>
      </c>
      <c r="K25" s="37"/>
      <c r="L25" s="116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pans="1:31" s="2" customFormat="1" ht="18" customHeight="1">
      <c r="A26" s="37"/>
      <c r="B26" s="42"/>
      <c r="C26" s="37"/>
      <c r="D26" s="37"/>
      <c r="E26" s="106" t="str">
        <f>IF('Rekapitulace stavby'!E20="","",'Rekapitulace stavby'!E20)</f>
        <v xml:space="preserve"> </v>
      </c>
      <c r="F26" s="37"/>
      <c r="G26" s="37"/>
      <c r="H26" s="37"/>
      <c r="I26" s="115" t="s">
        <v>28</v>
      </c>
      <c r="J26" s="106" t="str">
        <f>IF('Rekapitulace stavby'!AN20="","",'Rekapitulace stavby'!AN20)</f>
        <v/>
      </c>
      <c r="K26" s="37"/>
      <c r="L26" s="116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pans="1:31" s="2" customFormat="1" ht="7" customHeight="1">
      <c r="A27" s="37"/>
      <c r="B27" s="42"/>
      <c r="C27" s="37"/>
      <c r="D27" s="37"/>
      <c r="E27" s="37"/>
      <c r="F27" s="37"/>
      <c r="G27" s="37"/>
      <c r="H27" s="37"/>
      <c r="I27" s="37"/>
      <c r="J27" s="37"/>
      <c r="K27" s="37"/>
      <c r="L27" s="116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pans="1:31" s="2" customFormat="1" ht="12" customHeight="1">
      <c r="A28" s="37"/>
      <c r="B28" s="42"/>
      <c r="C28" s="37"/>
      <c r="D28" s="115" t="s">
        <v>36</v>
      </c>
      <c r="E28" s="37"/>
      <c r="F28" s="37"/>
      <c r="G28" s="37"/>
      <c r="H28" s="37"/>
      <c r="I28" s="37"/>
      <c r="J28" s="37"/>
      <c r="K28" s="37"/>
      <c r="L28" s="116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pans="1:31" s="8" customFormat="1" ht="16.5" customHeight="1">
      <c r="A29" s="118"/>
      <c r="B29" s="119"/>
      <c r="C29" s="118"/>
      <c r="D29" s="118"/>
      <c r="E29" s="403" t="s">
        <v>19</v>
      </c>
      <c r="F29" s="403"/>
      <c r="G29" s="403"/>
      <c r="H29" s="403"/>
      <c r="I29" s="118"/>
      <c r="J29" s="118"/>
      <c r="K29" s="118"/>
      <c r="L29" s="120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7" customHeight="1">
      <c r="A30" s="37"/>
      <c r="B30" s="42"/>
      <c r="C30" s="37"/>
      <c r="D30" s="37"/>
      <c r="E30" s="37"/>
      <c r="F30" s="37"/>
      <c r="G30" s="37"/>
      <c r="H30" s="37"/>
      <c r="I30" s="37"/>
      <c r="J30" s="37"/>
      <c r="K30" s="37"/>
      <c r="L30" s="116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31" s="2" customFormat="1" ht="7" customHeight="1">
      <c r="A31" s="37"/>
      <c r="B31" s="42"/>
      <c r="C31" s="37"/>
      <c r="D31" s="121"/>
      <c r="E31" s="121"/>
      <c r="F31" s="121"/>
      <c r="G31" s="121"/>
      <c r="H31" s="121"/>
      <c r="I31" s="121"/>
      <c r="J31" s="121"/>
      <c r="K31" s="121"/>
      <c r="L31" s="116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pans="1:31" s="2" customFormat="1" ht="25.4" customHeight="1">
      <c r="A32" s="37"/>
      <c r="B32" s="42"/>
      <c r="C32" s="37"/>
      <c r="D32" s="122" t="s">
        <v>38</v>
      </c>
      <c r="E32" s="37"/>
      <c r="F32" s="37"/>
      <c r="G32" s="37"/>
      <c r="H32" s="37"/>
      <c r="I32" s="37"/>
      <c r="J32" s="123">
        <f>ROUND(J88, 2)</f>
        <v>0</v>
      </c>
      <c r="K32" s="37"/>
      <c r="L32" s="116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pans="1:31" s="2" customFormat="1" ht="7" customHeight="1">
      <c r="A33" s="37"/>
      <c r="B33" s="42"/>
      <c r="C33" s="37"/>
      <c r="D33" s="121"/>
      <c r="E33" s="121"/>
      <c r="F33" s="121"/>
      <c r="G33" s="121"/>
      <c r="H33" s="121"/>
      <c r="I33" s="121"/>
      <c r="J33" s="121"/>
      <c r="K33" s="121"/>
      <c r="L33" s="116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pans="1:31" s="2" customFormat="1" ht="14.5" customHeight="1">
      <c r="A34" s="37"/>
      <c r="B34" s="42"/>
      <c r="C34" s="37"/>
      <c r="D34" s="37"/>
      <c r="E34" s="37"/>
      <c r="F34" s="124" t="s">
        <v>40</v>
      </c>
      <c r="G34" s="37"/>
      <c r="H34" s="37"/>
      <c r="I34" s="124" t="s">
        <v>39</v>
      </c>
      <c r="J34" s="124" t="s">
        <v>41</v>
      </c>
      <c r="K34" s="37"/>
      <c r="L34" s="116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1:31" s="2" customFormat="1" ht="14.5" customHeight="1">
      <c r="A35" s="37"/>
      <c r="B35" s="42"/>
      <c r="C35" s="37"/>
      <c r="D35" s="125" t="s">
        <v>42</v>
      </c>
      <c r="E35" s="115" t="s">
        <v>43</v>
      </c>
      <c r="F35" s="126">
        <f>ROUND((SUM(BE88:BE234)),  2)</f>
        <v>0</v>
      </c>
      <c r="G35" s="37"/>
      <c r="H35" s="37"/>
      <c r="I35" s="127">
        <v>0.21</v>
      </c>
      <c r="J35" s="126">
        <f>ROUND(((SUM(BE88:BE234))*I35),  2)</f>
        <v>0</v>
      </c>
      <c r="K35" s="37"/>
      <c r="L35" s="116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1:31" s="2" customFormat="1" ht="14.5" customHeight="1">
      <c r="A36" s="37"/>
      <c r="B36" s="42"/>
      <c r="C36" s="37"/>
      <c r="D36" s="37"/>
      <c r="E36" s="115" t="s">
        <v>44</v>
      </c>
      <c r="F36" s="126">
        <f>ROUND((SUM(BF88:BF234)),  2)</f>
        <v>0</v>
      </c>
      <c r="G36" s="37"/>
      <c r="H36" s="37"/>
      <c r="I36" s="127">
        <v>0.12</v>
      </c>
      <c r="J36" s="126">
        <f>ROUND(((SUM(BF88:BF234))*I36),  2)</f>
        <v>0</v>
      </c>
      <c r="K36" s="37"/>
      <c r="L36" s="116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pans="1:31" s="2" customFormat="1" ht="14.5" hidden="1" customHeight="1">
      <c r="A37" s="37"/>
      <c r="B37" s="42"/>
      <c r="C37" s="37"/>
      <c r="D37" s="37"/>
      <c r="E37" s="115" t="s">
        <v>45</v>
      </c>
      <c r="F37" s="126">
        <f>ROUND((SUM(BG88:BG234)),  2)</f>
        <v>0</v>
      </c>
      <c r="G37" s="37"/>
      <c r="H37" s="37"/>
      <c r="I37" s="127">
        <v>0.21</v>
      </c>
      <c r="J37" s="126">
        <f>0</f>
        <v>0</v>
      </c>
      <c r="K37" s="37"/>
      <c r="L37" s="116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1:31" s="2" customFormat="1" ht="14.5" hidden="1" customHeight="1">
      <c r="A38" s="37"/>
      <c r="B38" s="42"/>
      <c r="C38" s="37"/>
      <c r="D38" s="37"/>
      <c r="E38" s="115" t="s">
        <v>46</v>
      </c>
      <c r="F38" s="126">
        <f>ROUND((SUM(BH88:BH234)),  2)</f>
        <v>0</v>
      </c>
      <c r="G38" s="37"/>
      <c r="H38" s="37"/>
      <c r="I38" s="127">
        <v>0.12</v>
      </c>
      <c r="J38" s="126">
        <f>0</f>
        <v>0</v>
      </c>
      <c r="K38" s="37"/>
      <c r="L38" s="116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1:31" s="2" customFormat="1" ht="14.5" hidden="1" customHeight="1">
      <c r="A39" s="37"/>
      <c r="B39" s="42"/>
      <c r="C39" s="37"/>
      <c r="D39" s="37"/>
      <c r="E39" s="115" t="s">
        <v>47</v>
      </c>
      <c r="F39" s="126">
        <f>ROUND((SUM(BI88:BI234)),  2)</f>
        <v>0</v>
      </c>
      <c r="G39" s="37"/>
      <c r="H39" s="37"/>
      <c r="I39" s="127">
        <v>0</v>
      </c>
      <c r="J39" s="126">
        <f>0</f>
        <v>0</v>
      </c>
      <c r="K39" s="37"/>
      <c r="L39" s="116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1:31" s="2" customFormat="1" ht="7" customHeight="1">
      <c r="A40" s="37"/>
      <c r="B40" s="42"/>
      <c r="C40" s="37"/>
      <c r="D40" s="37"/>
      <c r="E40" s="37"/>
      <c r="F40" s="37"/>
      <c r="G40" s="37"/>
      <c r="H40" s="37"/>
      <c r="I40" s="37"/>
      <c r="J40" s="37"/>
      <c r="K40" s="37"/>
      <c r="L40" s="116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pans="1:31" s="2" customFormat="1" ht="25.4" customHeight="1">
      <c r="A41" s="37"/>
      <c r="B41" s="42"/>
      <c r="C41" s="128"/>
      <c r="D41" s="129" t="s">
        <v>48</v>
      </c>
      <c r="E41" s="130"/>
      <c r="F41" s="130"/>
      <c r="G41" s="131" t="s">
        <v>49</v>
      </c>
      <c r="H41" s="132" t="s">
        <v>50</v>
      </c>
      <c r="I41" s="130"/>
      <c r="J41" s="133">
        <f>SUM(J32:J39)</f>
        <v>0</v>
      </c>
      <c r="K41" s="134"/>
      <c r="L41" s="116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pans="1:31" s="2" customFormat="1" ht="14.5" customHeight="1">
      <c r="A42" s="37"/>
      <c r="B42" s="135"/>
      <c r="C42" s="136"/>
      <c r="D42" s="136"/>
      <c r="E42" s="136"/>
      <c r="F42" s="136"/>
      <c r="G42" s="136"/>
      <c r="H42" s="136"/>
      <c r="I42" s="136"/>
      <c r="J42" s="136"/>
      <c r="K42" s="136"/>
      <c r="L42" s="116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pans="1:31" s="2" customFormat="1" ht="7" customHeight="1">
      <c r="A46" s="37"/>
      <c r="B46" s="137"/>
      <c r="C46" s="138"/>
      <c r="D46" s="138"/>
      <c r="E46" s="138"/>
      <c r="F46" s="138"/>
      <c r="G46" s="138"/>
      <c r="H46" s="138"/>
      <c r="I46" s="138"/>
      <c r="J46" s="138"/>
      <c r="K46" s="138"/>
      <c r="L46" s="116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1:31" s="2" customFormat="1" ht="25" customHeight="1">
      <c r="A47" s="37"/>
      <c r="B47" s="38"/>
      <c r="C47" s="26" t="s">
        <v>126</v>
      </c>
      <c r="D47" s="39"/>
      <c r="E47" s="39"/>
      <c r="F47" s="39"/>
      <c r="G47" s="39"/>
      <c r="H47" s="39"/>
      <c r="I47" s="39"/>
      <c r="J47" s="39"/>
      <c r="K47" s="39"/>
      <c r="L47" s="116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pans="1:31" s="2" customFormat="1" ht="7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16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pans="1:47" s="2" customFormat="1" ht="12" customHeight="1">
      <c r="A49" s="37"/>
      <c r="B49" s="38"/>
      <c r="C49" s="32" t="s">
        <v>16</v>
      </c>
      <c r="D49" s="39"/>
      <c r="E49" s="39"/>
      <c r="F49" s="39"/>
      <c r="G49" s="39"/>
      <c r="H49" s="39"/>
      <c r="I49" s="39"/>
      <c r="J49" s="39"/>
      <c r="K49" s="39"/>
      <c r="L49" s="116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pans="1:47" s="2" customFormat="1" ht="16.5" customHeight="1">
      <c r="A50" s="37"/>
      <c r="B50" s="38"/>
      <c r="C50" s="39"/>
      <c r="D50" s="39"/>
      <c r="E50" s="395" t="str">
        <f>E7</f>
        <v>Oprava mostních objektů na trati Krnov - Opava</v>
      </c>
      <c r="F50" s="396"/>
      <c r="G50" s="396"/>
      <c r="H50" s="396"/>
      <c r="I50" s="39"/>
      <c r="J50" s="39"/>
      <c r="K50" s="39"/>
      <c r="L50" s="116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pans="1:47" s="1" customFormat="1" ht="12" customHeight="1">
      <c r="B51" s="24"/>
      <c r="C51" s="32" t="s">
        <v>121</v>
      </c>
      <c r="D51" s="25"/>
      <c r="E51" s="25"/>
      <c r="F51" s="25"/>
      <c r="G51" s="25"/>
      <c r="H51" s="25"/>
      <c r="I51" s="25"/>
      <c r="J51" s="25"/>
      <c r="K51" s="25"/>
      <c r="L51" s="23"/>
    </row>
    <row r="52" spans="1:47" s="2" customFormat="1" ht="16.5" customHeight="1">
      <c r="A52" s="37"/>
      <c r="B52" s="38"/>
      <c r="C52" s="39"/>
      <c r="D52" s="39"/>
      <c r="E52" s="395" t="s">
        <v>122</v>
      </c>
      <c r="F52" s="394"/>
      <c r="G52" s="394"/>
      <c r="H52" s="394"/>
      <c r="I52" s="39"/>
      <c r="J52" s="39"/>
      <c r="K52" s="39"/>
      <c r="L52" s="116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pans="1:47" s="2" customFormat="1" ht="12" customHeight="1">
      <c r="A53" s="37"/>
      <c r="B53" s="38"/>
      <c r="C53" s="32" t="s">
        <v>123</v>
      </c>
      <c r="D53" s="39"/>
      <c r="E53" s="39"/>
      <c r="F53" s="39"/>
      <c r="G53" s="39"/>
      <c r="H53" s="39"/>
      <c r="I53" s="39"/>
      <c r="J53" s="39"/>
      <c r="K53" s="39"/>
      <c r="L53" s="116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pans="1:47" s="2" customFormat="1" ht="16.5" customHeight="1">
      <c r="A54" s="37"/>
      <c r="B54" s="38"/>
      <c r="C54" s="39"/>
      <c r="D54" s="39"/>
      <c r="E54" s="391" t="str">
        <f>E11</f>
        <v>SO 01.2 - Propustek v km 100,762 - železniční svršek</v>
      </c>
      <c r="F54" s="394"/>
      <c r="G54" s="394"/>
      <c r="H54" s="394"/>
      <c r="I54" s="39"/>
      <c r="J54" s="39"/>
      <c r="K54" s="39"/>
      <c r="L54" s="116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pans="1:47" s="2" customFormat="1" ht="7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16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pans="1:47" s="2" customFormat="1" ht="12" customHeight="1">
      <c r="A56" s="37"/>
      <c r="B56" s="38"/>
      <c r="C56" s="32" t="s">
        <v>21</v>
      </c>
      <c r="D56" s="39"/>
      <c r="E56" s="39"/>
      <c r="F56" s="30" t="str">
        <f>F14</f>
        <v>OŘ Ostrava</v>
      </c>
      <c r="G56" s="39"/>
      <c r="H56" s="39"/>
      <c r="I56" s="32" t="s">
        <v>23</v>
      </c>
      <c r="J56" s="62">
        <f>IF(J14="","",J14)</f>
        <v>0</v>
      </c>
      <c r="K56" s="39"/>
      <c r="L56" s="116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47" s="2" customFormat="1" ht="7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16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47" s="2" customFormat="1" ht="15.25" customHeight="1">
      <c r="A58" s="37"/>
      <c r="B58" s="38"/>
      <c r="C58" s="32" t="s">
        <v>24</v>
      </c>
      <c r="D58" s="39"/>
      <c r="E58" s="39"/>
      <c r="F58" s="30" t="str">
        <f>E17</f>
        <v>Správa železnic</v>
      </c>
      <c r="G58" s="39"/>
      <c r="H58" s="39"/>
      <c r="I58" s="32" t="s">
        <v>32</v>
      </c>
      <c r="J58" s="35" t="str">
        <f>E23</f>
        <v xml:space="preserve"> </v>
      </c>
      <c r="K58" s="39"/>
      <c r="L58" s="116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47" s="2" customFormat="1" ht="15.25" customHeight="1">
      <c r="A59" s="37"/>
      <c r="B59" s="38"/>
      <c r="C59" s="32" t="s">
        <v>30</v>
      </c>
      <c r="D59" s="39"/>
      <c r="E59" s="39"/>
      <c r="F59" s="30" t="str">
        <f>IF(E20="","",E20)</f>
        <v>Vyplň údaj</v>
      </c>
      <c r="G59" s="39"/>
      <c r="H59" s="39"/>
      <c r="I59" s="32" t="s">
        <v>35</v>
      </c>
      <c r="J59" s="35" t="str">
        <f>E26</f>
        <v xml:space="preserve"> </v>
      </c>
      <c r="K59" s="39"/>
      <c r="L59" s="116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pans="1:47" s="2" customFormat="1" ht="10.4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16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pans="1:47" s="2" customFormat="1" ht="29.25" customHeight="1">
      <c r="A61" s="37"/>
      <c r="B61" s="38"/>
      <c r="C61" s="139" t="s">
        <v>127</v>
      </c>
      <c r="D61" s="140"/>
      <c r="E61" s="140"/>
      <c r="F61" s="140"/>
      <c r="G61" s="140"/>
      <c r="H61" s="140"/>
      <c r="I61" s="140"/>
      <c r="J61" s="141" t="s">
        <v>128</v>
      </c>
      <c r="K61" s="140"/>
      <c r="L61" s="116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pans="1:47" s="2" customFormat="1" ht="10.4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16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pans="1:47" s="2" customFormat="1" ht="22.9" customHeight="1">
      <c r="A63" s="37"/>
      <c r="B63" s="38"/>
      <c r="C63" s="142" t="s">
        <v>70</v>
      </c>
      <c r="D63" s="39"/>
      <c r="E63" s="39"/>
      <c r="F63" s="39"/>
      <c r="G63" s="39"/>
      <c r="H63" s="39"/>
      <c r="I63" s="39"/>
      <c r="J63" s="80">
        <f>J88</f>
        <v>0</v>
      </c>
      <c r="K63" s="39"/>
      <c r="L63" s="116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20" t="s">
        <v>129</v>
      </c>
    </row>
    <row r="64" spans="1:47" s="9" customFormat="1" ht="25" customHeight="1">
      <c r="B64" s="143"/>
      <c r="C64" s="144"/>
      <c r="D64" s="145" t="s">
        <v>130</v>
      </c>
      <c r="E64" s="146"/>
      <c r="F64" s="146"/>
      <c r="G64" s="146"/>
      <c r="H64" s="146"/>
      <c r="I64" s="146"/>
      <c r="J64" s="147">
        <f>J89</f>
        <v>0</v>
      </c>
      <c r="K64" s="144"/>
      <c r="L64" s="148"/>
    </row>
    <row r="65" spans="1:31" s="10" customFormat="1" ht="19.899999999999999" customHeight="1">
      <c r="B65" s="149"/>
      <c r="C65" s="100"/>
      <c r="D65" s="150" t="s">
        <v>801</v>
      </c>
      <c r="E65" s="151"/>
      <c r="F65" s="151"/>
      <c r="G65" s="151"/>
      <c r="H65" s="151"/>
      <c r="I65" s="151"/>
      <c r="J65" s="152">
        <f>J90</f>
        <v>0</v>
      </c>
      <c r="K65" s="100"/>
      <c r="L65" s="153"/>
    </row>
    <row r="66" spans="1:31" s="9" customFormat="1" ht="25" customHeight="1">
      <c r="B66" s="143"/>
      <c r="C66" s="144"/>
      <c r="D66" s="145" t="s">
        <v>142</v>
      </c>
      <c r="E66" s="146"/>
      <c r="F66" s="146"/>
      <c r="G66" s="146"/>
      <c r="H66" s="146"/>
      <c r="I66" s="146"/>
      <c r="J66" s="147">
        <f>J179</f>
        <v>0</v>
      </c>
      <c r="K66" s="144"/>
      <c r="L66" s="148"/>
    </row>
    <row r="67" spans="1:31" s="2" customFormat="1" ht="21.75" customHeight="1">
      <c r="A67" s="37"/>
      <c r="B67" s="38"/>
      <c r="C67" s="39"/>
      <c r="D67" s="39"/>
      <c r="E67" s="39"/>
      <c r="F67" s="39"/>
      <c r="G67" s="39"/>
      <c r="H67" s="39"/>
      <c r="I67" s="39"/>
      <c r="J67" s="39"/>
      <c r="K67" s="39"/>
      <c r="L67" s="116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pans="1:31" s="2" customFormat="1" ht="7" customHeight="1">
      <c r="A68" s="37"/>
      <c r="B68" s="50"/>
      <c r="C68" s="51"/>
      <c r="D68" s="51"/>
      <c r="E68" s="51"/>
      <c r="F68" s="51"/>
      <c r="G68" s="51"/>
      <c r="H68" s="51"/>
      <c r="I68" s="51"/>
      <c r="J68" s="51"/>
      <c r="K68" s="51"/>
      <c r="L68" s="116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72" spans="1:31" s="2" customFormat="1" ht="7" customHeight="1">
      <c r="A72" s="37"/>
      <c r="B72" s="52"/>
      <c r="C72" s="53"/>
      <c r="D72" s="53"/>
      <c r="E72" s="53"/>
      <c r="F72" s="53"/>
      <c r="G72" s="53"/>
      <c r="H72" s="53"/>
      <c r="I72" s="53"/>
      <c r="J72" s="53"/>
      <c r="K72" s="53"/>
      <c r="L72" s="116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pans="1:31" s="2" customFormat="1" ht="25" customHeight="1">
      <c r="A73" s="37"/>
      <c r="B73" s="38"/>
      <c r="C73" s="26" t="s">
        <v>143</v>
      </c>
      <c r="D73" s="39"/>
      <c r="E73" s="39"/>
      <c r="F73" s="39"/>
      <c r="G73" s="39"/>
      <c r="H73" s="39"/>
      <c r="I73" s="39"/>
      <c r="J73" s="39"/>
      <c r="K73" s="39"/>
      <c r="L73" s="116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pans="1:31" s="2" customFormat="1" ht="7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16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pans="1:31" s="2" customFormat="1" ht="12" customHeight="1">
      <c r="A75" s="37"/>
      <c r="B75" s="38"/>
      <c r="C75" s="32" t="s">
        <v>16</v>
      </c>
      <c r="D75" s="39"/>
      <c r="E75" s="39"/>
      <c r="F75" s="39"/>
      <c r="G75" s="39"/>
      <c r="H75" s="39"/>
      <c r="I75" s="39"/>
      <c r="J75" s="39"/>
      <c r="K75" s="39"/>
      <c r="L75" s="116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pans="1:31" s="2" customFormat="1" ht="16.5" customHeight="1">
      <c r="A76" s="37"/>
      <c r="B76" s="38"/>
      <c r="C76" s="39"/>
      <c r="D76" s="39"/>
      <c r="E76" s="395" t="str">
        <f>E7</f>
        <v>Oprava mostních objektů na trati Krnov - Opava</v>
      </c>
      <c r="F76" s="396"/>
      <c r="G76" s="396"/>
      <c r="H76" s="396"/>
      <c r="I76" s="39"/>
      <c r="J76" s="39"/>
      <c r="K76" s="39"/>
      <c r="L76" s="116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pans="1:31" s="1" customFormat="1" ht="12" customHeight="1">
      <c r="B77" s="24"/>
      <c r="C77" s="32" t="s">
        <v>121</v>
      </c>
      <c r="D77" s="25"/>
      <c r="E77" s="25"/>
      <c r="F77" s="25"/>
      <c r="G77" s="25"/>
      <c r="H77" s="25"/>
      <c r="I77" s="25"/>
      <c r="J77" s="25"/>
      <c r="K77" s="25"/>
      <c r="L77" s="23"/>
    </row>
    <row r="78" spans="1:31" s="2" customFormat="1" ht="16.5" customHeight="1">
      <c r="A78" s="37"/>
      <c r="B78" s="38"/>
      <c r="C78" s="39"/>
      <c r="D78" s="39"/>
      <c r="E78" s="395" t="s">
        <v>122</v>
      </c>
      <c r="F78" s="394"/>
      <c r="G78" s="394"/>
      <c r="H78" s="394"/>
      <c r="I78" s="39"/>
      <c r="J78" s="39"/>
      <c r="K78" s="39"/>
      <c r="L78" s="116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pans="1:31" s="2" customFormat="1" ht="12" customHeight="1">
      <c r="A79" s="37"/>
      <c r="B79" s="38"/>
      <c r="C79" s="32" t="s">
        <v>123</v>
      </c>
      <c r="D79" s="39"/>
      <c r="E79" s="39"/>
      <c r="F79" s="39"/>
      <c r="G79" s="39"/>
      <c r="H79" s="39"/>
      <c r="I79" s="39"/>
      <c r="J79" s="39"/>
      <c r="K79" s="39"/>
      <c r="L79" s="116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pans="1:31" s="2" customFormat="1" ht="16.5" customHeight="1">
      <c r="A80" s="37"/>
      <c r="B80" s="38"/>
      <c r="C80" s="39"/>
      <c r="D80" s="39"/>
      <c r="E80" s="391" t="str">
        <f>E11</f>
        <v>SO 01.2 - Propustek v km 100,762 - železniční svršek</v>
      </c>
      <c r="F80" s="394"/>
      <c r="G80" s="394"/>
      <c r="H80" s="394"/>
      <c r="I80" s="39"/>
      <c r="J80" s="39"/>
      <c r="K80" s="39"/>
      <c r="L80" s="116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pans="1:65" s="2" customFormat="1" ht="7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16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pans="1:65" s="2" customFormat="1" ht="12" customHeight="1">
      <c r="A82" s="37"/>
      <c r="B82" s="38"/>
      <c r="C82" s="32" t="s">
        <v>21</v>
      </c>
      <c r="D82" s="39"/>
      <c r="E82" s="39"/>
      <c r="F82" s="30" t="str">
        <f>F14</f>
        <v>OŘ Ostrava</v>
      </c>
      <c r="G82" s="39"/>
      <c r="H82" s="39"/>
      <c r="I82" s="32" t="s">
        <v>23</v>
      </c>
      <c r="J82" s="62">
        <f>IF(J14="","",J14)</f>
        <v>0</v>
      </c>
      <c r="K82" s="39"/>
      <c r="L82" s="116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pans="1:65" s="2" customFormat="1" ht="7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16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pans="1:65" s="2" customFormat="1" ht="15.25" customHeight="1">
      <c r="A84" s="37"/>
      <c r="B84" s="38"/>
      <c r="C84" s="32" t="s">
        <v>24</v>
      </c>
      <c r="D84" s="39"/>
      <c r="E84" s="39"/>
      <c r="F84" s="30" t="str">
        <f>E17</f>
        <v>Správa železnic</v>
      </c>
      <c r="G84" s="39"/>
      <c r="H84" s="39"/>
      <c r="I84" s="32" t="s">
        <v>32</v>
      </c>
      <c r="J84" s="35" t="str">
        <f>E23</f>
        <v xml:space="preserve"> </v>
      </c>
      <c r="K84" s="39"/>
      <c r="L84" s="116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pans="1:65" s="2" customFormat="1" ht="15.25" customHeight="1">
      <c r="A85" s="37"/>
      <c r="B85" s="38"/>
      <c r="C85" s="32" t="s">
        <v>30</v>
      </c>
      <c r="D85" s="39"/>
      <c r="E85" s="39"/>
      <c r="F85" s="30" t="str">
        <f>IF(E20="","",E20)</f>
        <v>Vyplň údaj</v>
      </c>
      <c r="G85" s="39"/>
      <c r="H85" s="39"/>
      <c r="I85" s="32" t="s">
        <v>35</v>
      </c>
      <c r="J85" s="35" t="str">
        <f>E26</f>
        <v xml:space="preserve"> </v>
      </c>
      <c r="K85" s="39"/>
      <c r="L85" s="116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pans="1:65" s="2" customFormat="1" ht="10.4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116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pans="1:65" s="11" customFormat="1" ht="29.25" customHeight="1">
      <c r="A87" s="154"/>
      <c r="B87" s="155"/>
      <c r="C87" s="156" t="s">
        <v>144</v>
      </c>
      <c r="D87" s="157" t="s">
        <v>57</v>
      </c>
      <c r="E87" s="157" t="s">
        <v>53</v>
      </c>
      <c r="F87" s="157" t="s">
        <v>54</v>
      </c>
      <c r="G87" s="157" t="s">
        <v>145</v>
      </c>
      <c r="H87" s="157" t="s">
        <v>146</v>
      </c>
      <c r="I87" s="157" t="s">
        <v>147</v>
      </c>
      <c r="J87" s="157" t="s">
        <v>128</v>
      </c>
      <c r="K87" s="158" t="s">
        <v>148</v>
      </c>
      <c r="L87" s="159"/>
      <c r="M87" s="71" t="s">
        <v>19</v>
      </c>
      <c r="N87" s="72" t="s">
        <v>42</v>
      </c>
      <c r="O87" s="72" t="s">
        <v>149</v>
      </c>
      <c r="P87" s="72" t="s">
        <v>150</v>
      </c>
      <c r="Q87" s="72" t="s">
        <v>151</v>
      </c>
      <c r="R87" s="72" t="s">
        <v>152</v>
      </c>
      <c r="S87" s="72" t="s">
        <v>153</v>
      </c>
      <c r="T87" s="73" t="s">
        <v>154</v>
      </c>
      <c r="U87" s="154"/>
      <c r="V87" s="154"/>
      <c r="W87" s="154"/>
      <c r="X87" s="154"/>
      <c r="Y87" s="154"/>
      <c r="Z87" s="154"/>
      <c r="AA87" s="154"/>
      <c r="AB87" s="154"/>
      <c r="AC87" s="154"/>
      <c r="AD87" s="154"/>
      <c r="AE87" s="154"/>
    </row>
    <row r="88" spans="1:65" s="2" customFormat="1" ht="22.9" customHeight="1">
      <c r="A88" s="37"/>
      <c r="B88" s="38"/>
      <c r="C88" s="78" t="s">
        <v>155</v>
      </c>
      <c r="D88" s="39"/>
      <c r="E88" s="39"/>
      <c r="F88" s="39"/>
      <c r="G88" s="39"/>
      <c r="H88" s="39"/>
      <c r="I88" s="39"/>
      <c r="J88" s="160">
        <f>BK88</f>
        <v>0</v>
      </c>
      <c r="K88" s="39"/>
      <c r="L88" s="42"/>
      <c r="M88" s="74"/>
      <c r="N88" s="161"/>
      <c r="O88" s="75"/>
      <c r="P88" s="162">
        <f>P89+P179</f>
        <v>0</v>
      </c>
      <c r="Q88" s="75"/>
      <c r="R88" s="162">
        <f>R89+R179</f>
        <v>163.65127999999999</v>
      </c>
      <c r="S88" s="75"/>
      <c r="T88" s="163">
        <f>T89+T179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20" t="s">
        <v>71</v>
      </c>
      <c r="AU88" s="20" t="s">
        <v>129</v>
      </c>
      <c r="BK88" s="164">
        <f>BK89+BK179</f>
        <v>0</v>
      </c>
    </row>
    <row r="89" spans="1:65" s="12" customFormat="1" ht="25.9" customHeight="1">
      <c r="B89" s="165"/>
      <c r="C89" s="166"/>
      <c r="D89" s="167" t="s">
        <v>71</v>
      </c>
      <c r="E89" s="168" t="s">
        <v>156</v>
      </c>
      <c r="F89" s="168" t="s">
        <v>157</v>
      </c>
      <c r="G89" s="166"/>
      <c r="H89" s="166"/>
      <c r="I89" s="169"/>
      <c r="J89" s="170">
        <f>BK89</f>
        <v>0</v>
      </c>
      <c r="K89" s="166"/>
      <c r="L89" s="171"/>
      <c r="M89" s="172"/>
      <c r="N89" s="173"/>
      <c r="O89" s="173"/>
      <c r="P89" s="174">
        <f>P90</f>
        <v>0</v>
      </c>
      <c r="Q89" s="173"/>
      <c r="R89" s="174">
        <f>R90</f>
        <v>163.65127999999999</v>
      </c>
      <c r="S89" s="173"/>
      <c r="T89" s="175">
        <f>T90</f>
        <v>0</v>
      </c>
      <c r="AR89" s="176" t="s">
        <v>79</v>
      </c>
      <c r="AT89" s="177" t="s">
        <v>71</v>
      </c>
      <c r="AU89" s="177" t="s">
        <v>72</v>
      </c>
      <c r="AY89" s="176" t="s">
        <v>158</v>
      </c>
      <c r="BK89" s="178">
        <f>BK90</f>
        <v>0</v>
      </c>
    </row>
    <row r="90" spans="1:65" s="12" customFormat="1" ht="22.9" customHeight="1">
      <c r="B90" s="165"/>
      <c r="C90" s="166"/>
      <c r="D90" s="167" t="s">
        <v>71</v>
      </c>
      <c r="E90" s="179" t="s">
        <v>195</v>
      </c>
      <c r="F90" s="179" t="s">
        <v>802</v>
      </c>
      <c r="G90" s="166"/>
      <c r="H90" s="166"/>
      <c r="I90" s="169"/>
      <c r="J90" s="180">
        <f>BK90</f>
        <v>0</v>
      </c>
      <c r="K90" s="166"/>
      <c r="L90" s="171"/>
      <c r="M90" s="172"/>
      <c r="N90" s="173"/>
      <c r="O90" s="173"/>
      <c r="P90" s="174">
        <f>SUM(P91:P178)</f>
        <v>0</v>
      </c>
      <c r="Q90" s="173"/>
      <c r="R90" s="174">
        <f>SUM(R91:R178)</f>
        <v>163.65127999999999</v>
      </c>
      <c r="S90" s="173"/>
      <c r="T90" s="175">
        <f>SUM(T91:T178)</f>
        <v>0</v>
      </c>
      <c r="AR90" s="176" t="s">
        <v>79</v>
      </c>
      <c r="AT90" s="177" t="s">
        <v>71</v>
      </c>
      <c r="AU90" s="177" t="s">
        <v>79</v>
      </c>
      <c r="AY90" s="176" t="s">
        <v>158</v>
      </c>
      <c r="BK90" s="178">
        <f>SUM(BK91:BK178)</f>
        <v>0</v>
      </c>
    </row>
    <row r="91" spans="1:65" s="2" customFormat="1" ht="16.5" customHeight="1">
      <c r="A91" s="37"/>
      <c r="B91" s="38"/>
      <c r="C91" s="181" t="s">
        <v>79</v>
      </c>
      <c r="D91" s="181" t="s">
        <v>160</v>
      </c>
      <c r="E91" s="182" t="s">
        <v>803</v>
      </c>
      <c r="F91" s="183" t="s">
        <v>804</v>
      </c>
      <c r="G91" s="184" t="s">
        <v>183</v>
      </c>
      <c r="H91" s="185">
        <v>3.379</v>
      </c>
      <c r="I91" s="186"/>
      <c r="J91" s="187">
        <f>ROUND(I91*H91,2)</f>
        <v>0</v>
      </c>
      <c r="K91" s="183" t="s">
        <v>805</v>
      </c>
      <c r="L91" s="42"/>
      <c r="M91" s="188" t="s">
        <v>19</v>
      </c>
      <c r="N91" s="189" t="s">
        <v>43</v>
      </c>
      <c r="O91" s="67"/>
      <c r="P91" s="190">
        <f>O91*H91</f>
        <v>0</v>
      </c>
      <c r="Q91" s="190">
        <v>0</v>
      </c>
      <c r="R91" s="190">
        <f>Q91*H91</f>
        <v>0</v>
      </c>
      <c r="S91" s="190">
        <v>0</v>
      </c>
      <c r="T91" s="191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192" t="s">
        <v>165</v>
      </c>
      <c r="AT91" s="192" t="s">
        <v>160</v>
      </c>
      <c r="AU91" s="192" t="s">
        <v>81</v>
      </c>
      <c r="AY91" s="20" t="s">
        <v>158</v>
      </c>
      <c r="BE91" s="193">
        <f>IF(N91="základní",J91,0)</f>
        <v>0</v>
      </c>
      <c r="BF91" s="193">
        <f>IF(N91="snížená",J91,0)</f>
        <v>0</v>
      </c>
      <c r="BG91" s="193">
        <f>IF(N91="zákl. přenesená",J91,0)</f>
        <v>0</v>
      </c>
      <c r="BH91" s="193">
        <f>IF(N91="sníž. přenesená",J91,0)</f>
        <v>0</v>
      </c>
      <c r="BI91" s="193">
        <f>IF(N91="nulová",J91,0)</f>
        <v>0</v>
      </c>
      <c r="BJ91" s="20" t="s">
        <v>79</v>
      </c>
      <c r="BK91" s="193">
        <f>ROUND(I91*H91,2)</f>
        <v>0</v>
      </c>
      <c r="BL91" s="20" t="s">
        <v>165</v>
      </c>
      <c r="BM91" s="192" t="s">
        <v>806</v>
      </c>
    </row>
    <row r="92" spans="1:65" s="2" customFormat="1" ht="45">
      <c r="A92" s="37"/>
      <c r="B92" s="38"/>
      <c r="C92" s="39"/>
      <c r="D92" s="194" t="s">
        <v>167</v>
      </c>
      <c r="E92" s="39"/>
      <c r="F92" s="195" t="s">
        <v>807</v>
      </c>
      <c r="G92" s="39"/>
      <c r="H92" s="39"/>
      <c r="I92" s="196"/>
      <c r="J92" s="39"/>
      <c r="K92" s="39"/>
      <c r="L92" s="42"/>
      <c r="M92" s="197"/>
      <c r="N92" s="198"/>
      <c r="O92" s="67"/>
      <c r="P92" s="67"/>
      <c r="Q92" s="67"/>
      <c r="R92" s="67"/>
      <c r="S92" s="67"/>
      <c r="T92" s="68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20" t="s">
        <v>167</v>
      </c>
      <c r="AU92" s="20" t="s">
        <v>81</v>
      </c>
    </row>
    <row r="93" spans="1:65" s="14" customFormat="1">
      <c r="B93" s="211"/>
      <c r="C93" s="212"/>
      <c r="D93" s="194" t="s">
        <v>176</v>
      </c>
      <c r="E93" s="213" t="s">
        <v>19</v>
      </c>
      <c r="F93" s="214" t="s">
        <v>808</v>
      </c>
      <c r="G93" s="212"/>
      <c r="H93" s="215">
        <v>3.379</v>
      </c>
      <c r="I93" s="216"/>
      <c r="J93" s="212"/>
      <c r="K93" s="212"/>
      <c r="L93" s="217"/>
      <c r="M93" s="218"/>
      <c r="N93" s="219"/>
      <c r="O93" s="219"/>
      <c r="P93" s="219"/>
      <c r="Q93" s="219"/>
      <c r="R93" s="219"/>
      <c r="S93" s="219"/>
      <c r="T93" s="220"/>
      <c r="AT93" s="221" t="s">
        <v>176</v>
      </c>
      <c r="AU93" s="221" t="s">
        <v>81</v>
      </c>
      <c r="AV93" s="14" t="s">
        <v>81</v>
      </c>
      <c r="AW93" s="14" t="s">
        <v>34</v>
      </c>
      <c r="AX93" s="14" t="s">
        <v>72</v>
      </c>
      <c r="AY93" s="221" t="s">
        <v>158</v>
      </c>
    </row>
    <row r="94" spans="1:65" s="15" customFormat="1">
      <c r="B94" s="222"/>
      <c r="C94" s="223"/>
      <c r="D94" s="194" t="s">
        <v>176</v>
      </c>
      <c r="E94" s="224" t="s">
        <v>19</v>
      </c>
      <c r="F94" s="225" t="s">
        <v>179</v>
      </c>
      <c r="G94" s="223"/>
      <c r="H94" s="226">
        <v>3.379</v>
      </c>
      <c r="I94" s="227"/>
      <c r="J94" s="223"/>
      <c r="K94" s="223"/>
      <c r="L94" s="228"/>
      <c r="M94" s="229"/>
      <c r="N94" s="230"/>
      <c r="O94" s="230"/>
      <c r="P94" s="230"/>
      <c r="Q94" s="230"/>
      <c r="R94" s="230"/>
      <c r="S94" s="230"/>
      <c r="T94" s="231"/>
      <c r="AT94" s="232" t="s">
        <v>176</v>
      </c>
      <c r="AU94" s="232" t="s">
        <v>81</v>
      </c>
      <c r="AV94" s="15" t="s">
        <v>165</v>
      </c>
      <c r="AW94" s="15" t="s">
        <v>34</v>
      </c>
      <c r="AX94" s="15" t="s">
        <v>79</v>
      </c>
      <c r="AY94" s="232" t="s">
        <v>158</v>
      </c>
    </row>
    <row r="95" spans="1:65" s="2" customFormat="1" ht="16.5" customHeight="1">
      <c r="A95" s="37"/>
      <c r="B95" s="38"/>
      <c r="C95" s="233" t="s">
        <v>81</v>
      </c>
      <c r="D95" s="233" t="s">
        <v>220</v>
      </c>
      <c r="E95" s="234" t="s">
        <v>809</v>
      </c>
      <c r="F95" s="235" t="s">
        <v>810</v>
      </c>
      <c r="G95" s="236" t="s">
        <v>223</v>
      </c>
      <c r="H95" s="237">
        <v>3.379</v>
      </c>
      <c r="I95" s="238"/>
      <c r="J95" s="239">
        <f>ROUND(I95*H95,2)</f>
        <v>0</v>
      </c>
      <c r="K95" s="235" t="s">
        <v>805</v>
      </c>
      <c r="L95" s="240"/>
      <c r="M95" s="241" t="s">
        <v>19</v>
      </c>
      <c r="N95" s="242" t="s">
        <v>43</v>
      </c>
      <c r="O95" s="67"/>
      <c r="P95" s="190">
        <f>O95*H95</f>
        <v>0</v>
      </c>
      <c r="Q95" s="190">
        <v>1</v>
      </c>
      <c r="R95" s="190">
        <f>Q95*H95</f>
        <v>3.379</v>
      </c>
      <c r="S95" s="190">
        <v>0</v>
      </c>
      <c r="T95" s="191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192" t="s">
        <v>219</v>
      </c>
      <c r="AT95" s="192" t="s">
        <v>220</v>
      </c>
      <c r="AU95" s="192" t="s">
        <v>81</v>
      </c>
      <c r="AY95" s="20" t="s">
        <v>158</v>
      </c>
      <c r="BE95" s="193">
        <f>IF(N95="základní",J95,0)</f>
        <v>0</v>
      </c>
      <c r="BF95" s="193">
        <f>IF(N95="snížená",J95,0)</f>
        <v>0</v>
      </c>
      <c r="BG95" s="193">
        <f>IF(N95="zákl. přenesená",J95,0)</f>
        <v>0</v>
      </c>
      <c r="BH95" s="193">
        <f>IF(N95="sníž. přenesená",J95,0)</f>
        <v>0</v>
      </c>
      <c r="BI95" s="193">
        <f>IF(N95="nulová",J95,0)</f>
        <v>0</v>
      </c>
      <c r="BJ95" s="20" t="s">
        <v>79</v>
      </c>
      <c r="BK95" s="193">
        <f>ROUND(I95*H95,2)</f>
        <v>0</v>
      </c>
      <c r="BL95" s="20" t="s">
        <v>165</v>
      </c>
      <c r="BM95" s="192" t="s">
        <v>811</v>
      </c>
    </row>
    <row r="96" spans="1:65" s="2" customFormat="1">
      <c r="A96" s="37"/>
      <c r="B96" s="38"/>
      <c r="C96" s="39"/>
      <c r="D96" s="194" t="s">
        <v>167</v>
      </c>
      <c r="E96" s="39"/>
      <c r="F96" s="195" t="s">
        <v>810</v>
      </c>
      <c r="G96" s="39"/>
      <c r="H96" s="39"/>
      <c r="I96" s="196"/>
      <c r="J96" s="39"/>
      <c r="K96" s="39"/>
      <c r="L96" s="42"/>
      <c r="M96" s="197"/>
      <c r="N96" s="198"/>
      <c r="O96" s="67"/>
      <c r="P96" s="67"/>
      <c r="Q96" s="67"/>
      <c r="R96" s="67"/>
      <c r="S96" s="67"/>
      <c r="T96" s="68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20" t="s">
        <v>167</v>
      </c>
      <c r="AU96" s="20" t="s">
        <v>81</v>
      </c>
    </row>
    <row r="97" spans="1:65" s="13" customFormat="1">
      <c r="B97" s="201"/>
      <c r="C97" s="202"/>
      <c r="D97" s="194" t="s">
        <v>176</v>
      </c>
      <c r="E97" s="203" t="s">
        <v>19</v>
      </c>
      <c r="F97" s="204" t="s">
        <v>812</v>
      </c>
      <c r="G97" s="202"/>
      <c r="H97" s="203" t="s">
        <v>19</v>
      </c>
      <c r="I97" s="205"/>
      <c r="J97" s="202"/>
      <c r="K97" s="202"/>
      <c r="L97" s="206"/>
      <c r="M97" s="207"/>
      <c r="N97" s="208"/>
      <c r="O97" s="208"/>
      <c r="P97" s="208"/>
      <c r="Q97" s="208"/>
      <c r="R97" s="208"/>
      <c r="S97" s="208"/>
      <c r="T97" s="209"/>
      <c r="AT97" s="210" t="s">
        <v>176</v>
      </c>
      <c r="AU97" s="210" t="s">
        <v>81</v>
      </c>
      <c r="AV97" s="13" t="s">
        <v>79</v>
      </c>
      <c r="AW97" s="13" t="s">
        <v>34</v>
      </c>
      <c r="AX97" s="13" t="s">
        <v>72</v>
      </c>
      <c r="AY97" s="210" t="s">
        <v>158</v>
      </c>
    </row>
    <row r="98" spans="1:65" s="14" customFormat="1">
      <c r="B98" s="211"/>
      <c r="C98" s="212"/>
      <c r="D98" s="194" t="s">
        <v>176</v>
      </c>
      <c r="E98" s="213" t="s">
        <v>19</v>
      </c>
      <c r="F98" s="214" t="s">
        <v>813</v>
      </c>
      <c r="G98" s="212"/>
      <c r="H98" s="215">
        <v>3.379</v>
      </c>
      <c r="I98" s="216"/>
      <c r="J98" s="212"/>
      <c r="K98" s="212"/>
      <c r="L98" s="217"/>
      <c r="M98" s="218"/>
      <c r="N98" s="219"/>
      <c r="O98" s="219"/>
      <c r="P98" s="219"/>
      <c r="Q98" s="219"/>
      <c r="R98" s="219"/>
      <c r="S98" s="219"/>
      <c r="T98" s="220"/>
      <c r="AT98" s="221" t="s">
        <v>176</v>
      </c>
      <c r="AU98" s="221" t="s">
        <v>81</v>
      </c>
      <c r="AV98" s="14" t="s">
        <v>81</v>
      </c>
      <c r="AW98" s="14" t="s">
        <v>34</v>
      </c>
      <c r="AX98" s="14" t="s">
        <v>72</v>
      </c>
      <c r="AY98" s="221" t="s">
        <v>158</v>
      </c>
    </row>
    <row r="99" spans="1:65" s="15" customFormat="1">
      <c r="B99" s="222"/>
      <c r="C99" s="223"/>
      <c r="D99" s="194" t="s">
        <v>176</v>
      </c>
      <c r="E99" s="224" t="s">
        <v>19</v>
      </c>
      <c r="F99" s="225" t="s">
        <v>179</v>
      </c>
      <c r="G99" s="223"/>
      <c r="H99" s="226">
        <v>3.379</v>
      </c>
      <c r="I99" s="227"/>
      <c r="J99" s="223"/>
      <c r="K99" s="223"/>
      <c r="L99" s="228"/>
      <c r="M99" s="229"/>
      <c r="N99" s="230"/>
      <c r="O99" s="230"/>
      <c r="P99" s="230"/>
      <c r="Q99" s="230"/>
      <c r="R99" s="230"/>
      <c r="S99" s="230"/>
      <c r="T99" s="231"/>
      <c r="AT99" s="232" t="s">
        <v>176</v>
      </c>
      <c r="AU99" s="232" t="s">
        <v>81</v>
      </c>
      <c r="AV99" s="15" t="s">
        <v>165</v>
      </c>
      <c r="AW99" s="15" t="s">
        <v>34</v>
      </c>
      <c r="AX99" s="15" t="s">
        <v>79</v>
      </c>
      <c r="AY99" s="232" t="s">
        <v>158</v>
      </c>
    </row>
    <row r="100" spans="1:65" s="2" customFormat="1" ht="24.25" customHeight="1">
      <c r="A100" s="37"/>
      <c r="B100" s="38"/>
      <c r="C100" s="181" t="s">
        <v>180</v>
      </c>
      <c r="D100" s="181" t="s">
        <v>160</v>
      </c>
      <c r="E100" s="182" t="s">
        <v>814</v>
      </c>
      <c r="F100" s="183" t="s">
        <v>815</v>
      </c>
      <c r="G100" s="184" t="s">
        <v>183</v>
      </c>
      <c r="H100" s="185">
        <v>76.56</v>
      </c>
      <c r="I100" s="186"/>
      <c r="J100" s="187">
        <f>ROUND(I100*H100,2)</f>
        <v>0</v>
      </c>
      <c r="K100" s="183" t="s">
        <v>805</v>
      </c>
      <c r="L100" s="42"/>
      <c r="M100" s="188" t="s">
        <v>19</v>
      </c>
      <c r="N100" s="189" t="s">
        <v>43</v>
      </c>
      <c r="O100" s="67"/>
      <c r="P100" s="190">
        <f>O100*H100</f>
        <v>0</v>
      </c>
      <c r="Q100" s="190">
        <v>0</v>
      </c>
      <c r="R100" s="190">
        <f>Q100*H100</f>
        <v>0</v>
      </c>
      <c r="S100" s="190">
        <v>0</v>
      </c>
      <c r="T100" s="191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192" t="s">
        <v>165</v>
      </c>
      <c r="AT100" s="192" t="s">
        <v>160</v>
      </c>
      <c r="AU100" s="192" t="s">
        <v>81</v>
      </c>
      <c r="AY100" s="20" t="s">
        <v>158</v>
      </c>
      <c r="BE100" s="193">
        <f>IF(N100="základní",J100,0)</f>
        <v>0</v>
      </c>
      <c r="BF100" s="193">
        <f>IF(N100="snížená",J100,0)</f>
        <v>0</v>
      </c>
      <c r="BG100" s="193">
        <f>IF(N100="zákl. přenesená",J100,0)</f>
        <v>0</v>
      </c>
      <c r="BH100" s="193">
        <f>IF(N100="sníž. přenesená",J100,0)</f>
        <v>0</v>
      </c>
      <c r="BI100" s="193">
        <f>IF(N100="nulová",J100,0)</f>
        <v>0</v>
      </c>
      <c r="BJ100" s="20" t="s">
        <v>79</v>
      </c>
      <c r="BK100" s="193">
        <f>ROUND(I100*H100,2)</f>
        <v>0</v>
      </c>
      <c r="BL100" s="20" t="s">
        <v>165</v>
      </c>
      <c r="BM100" s="192" t="s">
        <v>816</v>
      </c>
    </row>
    <row r="101" spans="1:65" s="2" customFormat="1" ht="45">
      <c r="A101" s="37"/>
      <c r="B101" s="38"/>
      <c r="C101" s="39"/>
      <c r="D101" s="194" t="s">
        <v>167</v>
      </c>
      <c r="E101" s="39"/>
      <c r="F101" s="195" t="s">
        <v>817</v>
      </c>
      <c r="G101" s="39"/>
      <c r="H101" s="39"/>
      <c r="I101" s="196"/>
      <c r="J101" s="39"/>
      <c r="K101" s="39"/>
      <c r="L101" s="42"/>
      <c r="M101" s="197"/>
      <c r="N101" s="198"/>
      <c r="O101" s="67"/>
      <c r="P101" s="67"/>
      <c r="Q101" s="67"/>
      <c r="R101" s="67"/>
      <c r="S101" s="67"/>
      <c r="T101" s="68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20" t="s">
        <v>167</v>
      </c>
      <c r="AU101" s="20" t="s">
        <v>81</v>
      </c>
    </row>
    <row r="102" spans="1:65" s="14" customFormat="1">
      <c r="B102" s="211"/>
      <c r="C102" s="212"/>
      <c r="D102" s="194" t="s">
        <v>176</v>
      </c>
      <c r="E102" s="213" t="s">
        <v>19</v>
      </c>
      <c r="F102" s="214" t="s">
        <v>818</v>
      </c>
      <c r="G102" s="212"/>
      <c r="H102" s="215">
        <v>76.56</v>
      </c>
      <c r="I102" s="216"/>
      <c r="J102" s="212"/>
      <c r="K102" s="212"/>
      <c r="L102" s="217"/>
      <c r="M102" s="218"/>
      <c r="N102" s="219"/>
      <c r="O102" s="219"/>
      <c r="P102" s="219"/>
      <c r="Q102" s="219"/>
      <c r="R102" s="219"/>
      <c r="S102" s="219"/>
      <c r="T102" s="220"/>
      <c r="AT102" s="221" t="s">
        <v>176</v>
      </c>
      <c r="AU102" s="221" t="s">
        <v>81</v>
      </c>
      <c r="AV102" s="14" t="s">
        <v>81</v>
      </c>
      <c r="AW102" s="14" t="s">
        <v>34</v>
      </c>
      <c r="AX102" s="14" t="s">
        <v>72</v>
      </c>
      <c r="AY102" s="221" t="s">
        <v>158</v>
      </c>
    </row>
    <row r="103" spans="1:65" s="15" customFormat="1">
      <c r="B103" s="222"/>
      <c r="C103" s="223"/>
      <c r="D103" s="194" t="s">
        <v>176</v>
      </c>
      <c r="E103" s="224" t="s">
        <v>19</v>
      </c>
      <c r="F103" s="225" t="s">
        <v>179</v>
      </c>
      <c r="G103" s="223"/>
      <c r="H103" s="226">
        <v>76.56</v>
      </c>
      <c r="I103" s="227"/>
      <c r="J103" s="223"/>
      <c r="K103" s="223"/>
      <c r="L103" s="228"/>
      <c r="M103" s="229"/>
      <c r="N103" s="230"/>
      <c r="O103" s="230"/>
      <c r="P103" s="230"/>
      <c r="Q103" s="230"/>
      <c r="R103" s="230"/>
      <c r="S103" s="230"/>
      <c r="T103" s="231"/>
      <c r="AT103" s="232" t="s">
        <v>176</v>
      </c>
      <c r="AU103" s="232" t="s">
        <v>81</v>
      </c>
      <c r="AV103" s="15" t="s">
        <v>165</v>
      </c>
      <c r="AW103" s="15" t="s">
        <v>34</v>
      </c>
      <c r="AX103" s="15" t="s">
        <v>79</v>
      </c>
      <c r="AY103" s="232" t="s">
        <v>158</v>
      </c>
    </row>
    <row r="104" spans="1:65" s="2" customFormat="1" ht="16.5" customHeight="1">
      <c r="A104" s="37"/>
      <c r="B104" s="38"/>
      <c r="C104" s="181" t="s">
        <v>165</v>
      </c>
      <c r="D104" s="181" t="s">
        <v>160</v>
      </c>
      <c r="E104" s="182" t="s">
        <v>819</v>
      </c>
      <c r="F104" s="183" t="s">
        <v>820</v>
      </c>
      <c r="G104" s="184" t="s">
        <v>183</v>
      </c>
      <c r="H104" s="185">
        <v>71.28</v>
      </c>
      <c r="I104" s="186"/>
      <c r="J104" s="187">
        <f>ROUND(I104*H104,2)</f>
        <v>0</v>
      </c>
      <c r="K104" s="183" t="s">
        <v>805</v>
      </c>
      <c r="L104" s="42"/>
      <c r="M104" s="188" t="s">
        <v>19</v>
      </c>
      <c r="N104" s="189" t="s">
        <v>43</v>
      </c>
      <c r="O104" s="67"/>
      <c r="P104" s="190">
        <f>O104*H104</f>
        <v>0</v>
      </c>
      <c r="Q104" s="190">
        <v>0</v>
      </c>
      <c r="R104" s="190">
        <f>Q104*H104</f>
        <v>0</v>
      </c>
      <c r="S104" s="190">
        <v>0</v>
      </c>
      <c r="T104" s="191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192" t="s">
        <v>165</v>
      </c>
      <c r="AT104" s="192" t="s">
        <v>160</v>
      </c>
      <c r="AU104" s="192" t="s">
        <v>81</v>
      </c>
      <c r="AY104" s="20" t="s">
        <v>158</v>
      </c>
      <c r="BE104" s="193">
        <f>IF(N104="základní",J104,0)</f>
        <v>0</v>
      </c>
      <c r="BF104" s="193">
        <f>IF(N104="snížená",J104,0)</f>
        <v>0</v>
      </c>
      <c r="BG104" s="193">
        <f>IF(N104="zákl. přenesená",J104,0)</f>
        <v>0</v>
      </c>
      <c r="BH104" s="193">
        <f>IF(N104="sníž. přenesená",J104,0)</f>
        <v>0</v>
      </c>
      <c r="BI104" s="193">
        <f>IF(N104="nulová",J104,0)</f>
        <v>0</v>
      </c>
      <c r="BJ104" s="20" t="s">
        <v>79</v>
      </c>
      <c r="BK104" s="193">
        <f>ROUND(I104*H104,2)</f>
        <v>0</v>
      </c>
      <c r="BL104" s="20" t="s">
        <v>165</v>
      </c>
      <c r="BM104" s="192" t="s">
        <v>821</v>
      </c>
    </row>
    <row r="105" spans="1:65" s="2" customFormat="1" ht="54">
      <c r="A105" s="37"/>
      <c r="B105" s="38"/>
      <c r="C105" s="39"/>
      <c r="D105" s="194" t="s">
        <v>167</v>
      </c>
      <c r="E105" s="39"/>
      <c r="F105" s="195" t="s">
        <v>822</v>
      </c>
      <c r="G105" s="39"/>
      <c r="H105" s="39"/>
      <c r="I105" s="196"/>
      <c r="J105" s="39"/>
      <c r="K105" s="39"/>
      <c r="L105" s="42"/>
      <c r="M105" s="197"/>
      <c r="N105" s="198"/>
      <c r="O105" s="67"/>
      <c r="P105" s="67"/>
      <c r="Q105" s="67"/>
      <c r="R105" s="67"/>
      <c r="S105" s="67"/>
      <c r="T105" s="68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20" t="s">
        <v>167</v>
      </c>
      <c r="AU105" s="20" t="s">
        <v>81</v>
      </c>
    </row>
    <row r="106" spans="1:65" s="13" customFormat="1">
      <c r="B106" s="201"/>
      <c r="C106" s="202"/>
      <c r="D106" s="194" t="s">
        <v>176</v>
      </c>
      <c r="E106" s="203" t="s">
        <v>19</v>
      </c>
      <c r="F106" s="204" t="s">
        <v>823</v>
      </c>
      <c r="G106" s="202"/>
      <c r="H106" s="203" t="s">
        <v>19</v>
      </c>
      <c r="I106" s="205"/>
      <c r="J106" s="202"/>
      <c r="K106" s="202"/>
      <c r="L106" s="206"/>
      <c r="M106" s="207"/>
      <c r="N106" s="208"/>
      <c r="O106" s="208"/>
      <c r="P106" s="208"/>
      <c r="Q106" s="208"/>
      <c r="R106" s="208"/>
      <c r="S106" s="208"/>
      <c r="T106" s="209"/>
      <c r="AT106" s="210" t="s">
        <v>176</v>
      </c>
      <c r="AU106" s="210" t="s">
        <v>81</v>
      </c>
      <c r="AV106" s="13" t="s">
        <v>79</v>
      </c>
      <c r="AW106" s="13" t="s">
        <v>34</v>
      </c>
      <c r="AX106" s="13" t="s">
        <v>72</v>
      </c>
      <c r="AY106" s="210" t="s">
        <v>158</v>
      </c>
    </row>
    <row r="107" spans="1:65" s="14" customFormat="1">
      <c r="B107" s="211"/>
      <c r="C107" s="212"/>
      <c r="D107" s="194" t="s">
        <v>176</v>
      </c>
      <c r="E107" s="213" t="s">
        <v>19</v>
      </c>
      <c r="F107" s="214" t="s">
        <v>824</v>
      </c>
      <c r="G107" s="212"/>
      <c r="H107" s="215">
        <v>71.28</v>
      </c>
      <c r="I107" s="216"/>
      <c r="J107" s="212"/>
      <c r="K107" s="212"/>
      <c r="L107" s="217"/>
      <c r="M107" s="218"/>
      <c r="N107" s="219"/>
      <c r="O107" s="219"/>
      <c r="P107" s="219"/>
      <c r="Q107" s="219"/>
      <c r="R107" s="219"/>
      <c r="S107" s="219"/>
      <c r="T107" s="220"/>
      <c r="AT107" s="221" t="s">
        <v>176</v>
      </c>
      <c r="AU107" s="221" t="s">
        <v>81</v>
      </c>
      <c r="AV107" s="14" t="s">
        <v>81</v>
      </c>
      <c r="AW107" s="14" t="s">
        <v>34</v>
      </c>
      <c r="AX107" s="14" t="s">
        <v>72</v>
      </c>
      <c r="AY107" s="221" t="s">
        <v>158</v>
      </c>
    </row>
    <row r="108" spans="1:65" s="15" customFormat="1">
      <c r="B108" s="222"/>
      <c r="C108" s="223"/>
      <c r="D108" s="194" t="s">
        <v>176</v>
      </c>
      <c r="E108" s="224" t="s">
        <v>19</v>
      </c>
      <c r="F108" s="225" t="s">
        <v>179</v>
      </c>
      <c r="G108" s="223"/>
      <c r="H108" s="226">
        <v>71.28</v>
      </c>
      <c r="I108" s="227"/>
      <c r="J108" s="223"/>
      <c r="K108" s="223"/>
      <c r="L108" s="228"/>
      <c r="M108" s="229"/>
      <c r="N108" s="230"/>
      <c r="O108" s="230"/>
      <c r="P108" s="230"/>
      <c r="Q108" s="230"/>
      <c r="R108" s="230"/>
      <c r="S108" s="230"/>
      <c r="T108" s="231"/>
      <c r="AT108" s="232" t="s">
        <v>176</v>
      </c>
      <c r="AU108" s="232" t="s">
        <v>81</v>
      </c>
      <c r="AV108" s="15" t="s">
        <v>165</v>
      </c>
      <c r="AW108" s="15" t="s">
        <v>34</v>
      </c>
      <c r="AX108" s="15" t="s">
        <v>79</v>
      </c>
      <c r="AY108" s="232" t="s">
        <v>158</v>
      </c>
    </row>
    <row r="109" spans="1:65" s="2" customFormat="1" ht="16.5" customHeight="1">
      <c r="A109" s="37"/>
      <c r="B109" s="38"/>
      <c r="C109" s="181" t="s">
        <v>195</v>
      </c>
      <c r="D109" s="181" t="s">
        <v>160</v>
      </c>
      <c r="E109" s="182" t="s">
        <v>825</v>
      </c>
      <c r="F109" s="183" t="s">
        <v>826</v>
      </c>
      <c r="G109" s="184" t="s">
        <v>183</v>
      </c>
      <c r="H109" s="185">
        <v>12.72</v>
      </c>
      <c r="I109" s="186"/>
      <c r="J109" s="187">
        <f>ROUND(I109*H109,2)</f>
        <v>0</v>
      </c>
      <c r="K109" s="183" t="s">
        <v>805</v>
      </c>
      <c r="L109" s="42"/>
      <c r="M109" s="188" t="s">
        <v>19</v>
      </c>
      <c r="N109" s="189" t="s">
        <v>43</v>
      </c>
      <c r="O109" s="67"/>
      <c r="P109" s="190">
        <f>O109*H109</f>
        <v>0</v>
      </c>
      <c r="Q109" s="190">
        <v>0</v>
      </c>
      <c r="R109" s="190">
        <f>Q109*H109</f>
        <v>0</v>
      </c>
      <c r="S109" s="190">
        <v>0</v>
      </c>
      <c r="T109" s="191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192" t="s">
        <v>165</v>
      </c>
      <c r="AT109" s="192" t="s">
        <v>160</v>
      </c>
      <c r="AU109" s="192" t="s">
        <v>81</v>
      </c>
      <c r="AY109" s="20" t="s">
        <v>158</v>
      </c>
      <c r="BE109" s="193">
        <f>IF(N109="základní",J109,0)</f>
        <v>0</v>
      </c>
      <c r="BF109" s="193">
        <f>IF(N109="snížená",J109,0)</f>
        <v>0</v>
      </c>
      <c r="BG109" s="193">
        <f>IF(N109="zákl. přenesená",J109,0)</f>
        <v>0</v>
      </c>
      <c r="BH109" s="193">
        <f>IF(N109="sníž. přenesená",J109,0)</f>
        <v>0</v>
      </c>
      <c r="BI109" s="193">
        <f>IF(N109="nulová",J109,0)</f>
        <v>0</v>
      </c>
      <c r="BJ109" s="20" t="s">
        <v>79</v>
      </c>
      <c r="BK109" s="193">
        <f>ROUND(I109*H109,2)</f>
        <v>0</v>
      </c>
      <c r="BL109" s="20" t="s">
        <v>165</v>
      </c>
      <c r="BM109" s="192" t="s">
        <v>827</v>
      </c>
    </row>
    <row r="110" spans="1:65" s="2" customFormat="1" ht="45">
      <c r="A110" s="37"/>
      <c r="B110" s="38"/>
      <c r="C110" s="39"/>
      <c r="D110" s="194" t="s">
        <v>167</v>
      </c>
      <c r="E110" s="39"/>
      <c r="F110" s="195" t="s">
        <v>828</v>
      </c>
      <c r="G110" s="39"/>
      <c r="H110" s="39"/>
      <c r="I110" s="196"/>
      <c r="J110" s="39"/>
      <c r="K110" s="39"/>
      <c r="L110" s="42"/>
      <c r="M110" s="197"/>
      <c r="N110" s="198"/>
      <c r="O110" s="67"/>
      <c r="P110" s="67"/>
      <c r="Q110" s="67"/>
      <c r="R110" s="67"/>
      <c r="S110" s="67"/>
      <c r="T110" s="68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20" t="s">
        <v>167</v>
      </c>
      <c r="AU110" s="20" t="s">
        <v>81</v>
      </c>
    </row>
    <row r="111" spans="1:65" s="13" customFormat="1">
      <c r="B111" s="201"/>
      <c r="C111" s="202"/>
      <c r="D111" s="194" t="s">
        <v>176</v>
      </c>
      <c r="E111" s="203" t="s">
        <v>19</v>
      </c>
      <c r="F111" s="204" t="s">
        <v>829</v>
      </c>
      <c r="G111" s="202"/>
      <c r="H111" s="203" t="s">
        <v>19</v>
      </c>
      <c r="I111" s="205"/>
      <c r="J111" s="202"/>
      <c r="K111" s="202"/>
      <c r="L111" s="206"/>
      <c r="M111" s="207"/>
      <c r="N111" s="208"/>
      <c r="O111" s="208"/>
      <c r="P111" s="208"/>
      <c r="Q111" s="208"/>
      <c r="R111" s="208"/>
      <c r="S111" s="208"/>
      <c r="T111" s="209"/>
      <c r="AT111" s="210" t="s">
        <v>176</v>
      </c>
      <c r="AU111" s="210" t="s">
        <v>81</v>
      </c>
      <c r="AV111" s="13" t="s">
        <v>79</v>
      </c>
      <c r="AW111" s="13" t="s">
        <v>34</v>
      </c>
      <c r="AX111" s="13" t="s">
        <v>72</v>
      </c>
      <c r="AY111" s="210" t="s">
        <v>158</v>
      </c>
    </row>
    <row r="112" spans="1:65" s="14" customFormat="1">
      <c r="B112" s="211"/>
      <c r="C112" s="212"/>
      <c r="D112" s="194" t="s">
        <v>176</v>
      </c>
      <c r="E112" s="213" t="s">
        <v>19</v>
      </c>
      <c r="F112" s="214" t="s">
        <v>830</v>
      </c>
      <c r="G112" s="212"/>
      <c r="H112" s="215">
        <v>12.72</v>
      </c>
      <c r="I112" s="216"/>
      <c r="J112" s="212"/>
      <c r="K112" s="212"/>
      <c r="L112" s="217"/>
      <c r="M112" s="218"/>
      <c r="N112" s="219"/>
      <c r="O112" s="219"/>
      <c r="P112" s="219"/>
      <c r="Q112" s="219"/>
      <c r="R112" s="219"/>
      <c r="S112" s="219"/>
      <c r="T112" s="220"/>
      <c r="AT112" s="221" t="s">
        <v>176</v>
      </c>
      <c r="AU112" s="221" t="s">
        <v>81</v>
      </c>
      <c r="AV112" s="14" t="s">
        <v>81</v>
      </c>
      <c r="AW112" s="14" t="s">
        <v>34</v>
      </c>
      <c r="AX112" s="14" t="s">
        <v>72</v>
      </c>
      <c r="AY112" s="221" t="s">
        <v>158</v>
      </c>
    </row>
    <row r="113" spans="1:65" s="15" customFormat="1">
      <c r="B113" s="222"/>
      <c r="C113" s="223"/>
      <c r="D113" s="194" t="s">
        <v>176</v>
      </c>
      <c r="E113" s="224" t="s">
        <v>19</v>
      </c>
      <c r="F113" s="225" t="s">
        <v>179</v>
      </c>
      <c r="G113" s="223"/>
      <c r="H113" s="226">
        <v>12.72</v>
      </c>
      <c r="I113" s="227"/>
      <c r="J113" s="223"/>
      <c r="K113" s="223"/>
      <c r="L113" s="228"/>
      <c r="M113" s="229"/>
      <c r="N113" s="230"/>
      <c r="O113" s="230"/>
      <c r="P113" s="230"/>
      <c r="Q113" s="230"/>
      <c r="R113" s="230"/>
      <c r="S113" s="230"/>
      <c r="T113" s="231"/>
      <c r="AT113" s="232" t="s">
        <v>176</v>
      </c>
      <c r="AU113" s="232" t="s">
        <v>81</v>
      </c>
      <c r="AV113" s="15" t="s">
        <v>165</v>
      </c>
      <c r="AW113" s="15" t="s">
        <v>34</v>
      </c>
      <c r="AX113" s="15" t="s">
        <v>79</v>
      </c>
      <c r="AY113" s="232" t="s">
        <v>158</v>
      </c>
    </row>
    <row r="114" spans="1:65" s="2" customFormat="1" ht="24.25" customHeight="1">
      <c r="A114" s="37"/>
      <c r="B114" s="38"/>
      <c r="C114" s="181" t="s">
        <v>204</v>
      </c>
      <c r="D114" s="181" t="s">
        <v>160</v>
      </c>
      <c r="E114" s="182" t="s">
        <v>831</v>
      </c>
      <c r="F114" s="183" t="s">
        <v>832</v>
      </c>
      <c r="G114" s="184" t="s">
        <v>833</v>
      </c>
      <c r="H114" s="185">
        <v>2.7E-2</v>
      </c>
      <c r="I114" s="186"/>
      <c r="J114" s="187">
        <f>ROUND(I114*H114,2)</f>
        <v>0</v>
      </c>
      <c r="K114" s="183" t="s">
        <v>805</v>
      </c>
      <c r="L114" s="42"/>
      <c r="M114" s="188" t="s">
        <v>19</v>
      </c>
      <c r="N114" s="189" t="s">
        <v>43</v>
      </c>
      <c r="O114" s="67"/>
      <c r="P114" s="190">
        <f>O114*H114</f>
        <v>0</v>
      </c>
      <c r="Q114" s="190">
        <v>0</v>
      </c>
      <c r="R114" s="190">
        <f>Q114*H114</f>
        <v>0</v>
      </c>
      <c r="S114" s="190">
        <v>0</v>
      </c>
      <c r="T114" s="191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192" t="s">
        <v>165</v>
      </c>
      <c r="AT114" s="192" t="s">
        <v>160</v>
      </c>
      <c r="AU114" s="192" t="s">
        <v>81</v>
      </c>
      <c r="AY114" s="20" t="s">
        <v>158</v>
      </c>
      <c r="BE114" s="193">
        <f>IF(N114="základní",J114,0)</f>
        <v>0</v>
      </c>
      <c r="BF114" s="193">
        <f>IF(N114="snížená",J114,0)</f>
        <v>0</v>
      </c>
      <c r="BG114" s="193">
        <f>IF(N114="zákl. přenesená",J114,0)</f>
        <v>0</v>
      </c>
      <c r="BH114" s="193">
        <f>IF(N114="sníž. přenesená",J114,0)</f>
        <v>0</v>
      </c>
      <c r="BI114" s="193">
        <f>IF(N114="nulová",J114,0)</f>
        <v>0</v>
      </c>
      <c r="BJ114" s="20" t="s">
        <v>79</v>
      </c>
      <c r="BK114" s="193">
        <f>ROUND(I114*H114,2)</f>
        <v>0</v>
      </c>
      <c r="BL114" s="20" t="s">
        <v>165</v>
      </c>
      <c r="BM114" s="192" t="s">
        <v>834</v>
      </c>
    </row>
    <row r="115" spans="1:65" s="2" customFormat="1" ht="45">
      <c r="A115" s="37"/>
      <c r="B115" s="38"/>
      <c r="C115" s="39"/>
      <c r="D115" s="194" t="s">
        <v>167</v>
      </c>
      <c r="E115" s="39"/>
      <c r="F115" s="195" t="s">
        <v>835</v>
      </c>
      <c r="G115" s="39"/>
      <c r="H115" s="39"/>
      <c r="I115" s="196"/>
      <c r="J115" s="39"/>
      <c r="K115" s="39"/>
      <c r="L115" s="42"/>
      <c r="M115" s="197"/>
      <c r="N115" s="198"/>
      <c r="O115" s="67"/>
      <c r="P115" s="67"/>
      <c r="Q115" s="67"/>
      <c r="R115" s="67"/>
      <c r="S115" s="67"/>
      <c r="T115" s="68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20" t="s">
        <v>167</v>
      </c>
      <c r="AU115" s="20" t="s">
        <v>81</v>
      </c>
    </row>
    <row r="116" spans="1:65" s="2" customFormat="1" ht="24.25" customHeight="1">
      <c r="A116" s="37"/>
      <c r="B116" s="38"/>
      <c r="C116" s="181" t="s">
        <v>211</v>
      </c>
      <c r="D116" s="181" t="s">
        <v>160</v>
      </c>
      <c r="E116" s="182" t="s">
        <v>836</v>
      </c>
      <c r="F116" s="183" t="s">
        <v>837</v>
      </c>
      <c r="G116" s="184" t="s">
        <v>833</v>
      </c>
      <c r="H116" s="185">
        <v>2.7E-2</v>
      </c>
      <c r="I116" s="186"/>
      <c r="J116" s="187">
        <f>ROUND(I116*H116,2)</f>
        <v>0</v>
      </c>
      <c r="K116" s="183" t="s">
        <v>805</v>
      </c>
      <c r="L116" s="42"/>
      <c r="M116" s="188" t="s">
        <v>19</v>
      </c>
      <c r="N116" s="189" t="s">
        <v>43</v>
      </c>
      <c r="O116" s="67"/>
      <c r="P116" s="190">
        <f>O116*H116</f>
        <v>0</v>
      </c>
      <c r="Q116" s="190">
        <v>0</v>
      </c>
      <c r="R116" s="190">
        <f>Q116*H116</f>
        <v>0</v>
      </c>
      <c r="S116" s="190">
        <v>0</v>
      </c>
      <c r="T116" s="191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192" t="s">
        <v>165</v>
      </c>
      <c r="AT116" s="192" t="s">
        <v>160</v>
      </c>
      <c r="AU116" s="192" t="s">
        <v>81</v>
      </c>
      <c r="AY116" s="20" t="s">
        <v>158</v>
      </c>
      <c r="BE116" s="193">
        <f>IF(N116="základní",J116,0)</f>
        <v>0</v>
      </c>
      <c r="BF116" s="193">
        <f>IF(N116="snížená",J116,0)</f>
        <v>0</v>
      </c>
      <c r="BG116" s="193">
        <f>IF(N116="zákl. přenesená",J116,0)</f>
        <v>0</v>
      </c>
      <c r="BH116" s="193">
        <f>IF(N116="sníž. přenesená",J116,0)</f>
        <v>0</v>
      </c>
      <c r="BI116" s="193">
        <f>IF(N116="nulová",J116,0)</f>
        <v>0</v>
      </c>
      <c r="BJ116" s="20" t="s">
        <v>79</v>
      </c>
      <c r="BK116" s="193">
        <f>ROUND(I116*H116,2)</f>
        <v>0</v>
      </c>
      <c r="BL116" s="20" t="s">
        <v>165</v>
      </c>
      <c r="BM116" s="192" t="s">
        <v>838</v>
      </c>
    </row>
    <row r="117" spans="1:65" s="2" customFormat="1" ht="54">
      <c r="A117" s="37"/>
      <c r="B117" s="38"/>
      <c r="C117" s="39"/>
      <c r="D117" s="194" t="s">
        <v>167</v>
      </c>
      <c r="E117" s="39"/>
      <c r="F117" s="195" t="s">
        <v>839</v>
      </c>
      <c r="G117" s="39"/>
      <c r="H117" s="39"/>
      <c r="I117" s="196"/>
      <c r="J117" s="39"/>
      <c r="K117" s="39"/>
      <c r="L117" s="42"/>
      <c r="M117" s="197"/>
      <c r="N117" s="198"/>
      <c r="O117" s="67"/>
      <c r="P117" s="67"/>
      <c r="Q117" s="67"/>
      <c r="R117" s="67"/>
      <c r="S117" s="67"/>
      <c r="T117" s="68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20" t="s">
        <v>167</v>
      </c>
      <c r="AU117" s="20" t="s">
        <v>81</v>
      </c>
    </row>
    <row r="118" spans="1:65" s="13" customFormat="1">
      <c r="B118" s="201"/>
      <c r="C118" s="202"/>
      <c r="D118" s="194" t="s">
        <v>176</v>
      </c>
      <c r="E118" s="203" t="s">
        <v>19</v>
      </c>
      <c r="F118" s="204" t="s">
        <v>840</v>
      </c>
      <c r="G118" s="202"/>
      <c r="H118" s="203" t="s">
        <v>19</v>
      </c>
      <c r="I118" s="205"/>
      <c r="J118" s="202"/>
      <c r="K118" s="202"/>
      <c r="L118" s="206"/>
      <c r="M118" s="207"/>
      <c r="N118" s="208"/>
      <c r="O118" s="208"/>
      <c r="P118" s="208"/>
      <c r="Q118" s="208"/>
      <c r="R118" s="208"/>
      <c r="S118" s="208"/>
      <c r="T118" s="209"/>
      <c r="AT118" s="210" t="s">
        <v>176</v>
      </c>
      <c r="AU118" s="210" t="s">
        <v>81</v>
      </c>
      <c r="AV118" s="13" t="s">
        <v>79</v>
      </c>
      <c r="AW118" s="13" t="s">
        <v>34</v>
      </c>
      <c r="AX118" s="13" t="s">
        <v>72</v>
      </c>
      <c r="AY118" s="210" t="s">
        <v>158</v>
      </c>
    </row>
    <row r="119" spans="1:65" s="14" customFormat="1">
      <c r="B119" s="211"/>
      <c r="C119" s="212"/>
      <c r="D119" s="194" t="s">
        <v>176</v>
      </c>
      <c r="E119" s="213" t="s">
        <v>19</v>
      </c>
      <c r="F119" s="214" t="s">
        <v>841</v>
      </c>
      <c r="G119" s="212"/>
      <c r="H119" s="215">
        <v>2.7E-2</v>
      </c>
      <c r="I119" s="216"/>
      <c r="J119" s="212"/>
      <c r="K119" s="212"/>
      <c r="L119" s="217"/>
      <c r="M119" s="218"/>
      <c r="N119" s="219"/>
      <c r="O119" s="219"/>
      <c r="P119" s="219"/>
      <c r="Q119" s="219"/>
      <c r="R119" s="219"/>
      <c r="S119" s="219"/>
      <c r="T119" s="220"/>
      <c r="AT119" s="221" t="s">
        <v>176</v>
      </c>
      <c r="AU119" s="221" t="s">
        <v>81</v>
      </c>
      <c r="AV119" s="14" t="s">
        <v>81</v>
      </c>
      <c r="AW119" s="14" t="s">
        <v>34</v>
      </c>
      <c r="AX119" s="14" t="s">
        <v>72</v>
      </c>
      <c r="AY119" s="221" t="s">
        <v>158</v>
      </c>
    </row>
    <row r="120" spans="1:65" s="15" customFormat="1">
      <c r="B120" s="222"/>
      <c r="C120" s="223"/>
      <c r="D120" s="194" t="s">
        <v>176</v>
      </c>
      <c r="E120" s="224" t="s">
        <v>19</v>
      </c>
      <c r="F120" s="225" t="s">
        <v>179</v>
      </c>
      <c r="G120" s="223"/>
      <c r="H120" s="226">
        <v>2.7E-2</v>
      </c>
      <c r="I120" s="227"/>
      <c r="J120" s="223"/>
      <c r="K120" s="223"/>
      <c r="L120" s="228"/>
      <c r="M120" s="229"/>
      <c r="N120" s="230"/>
      <c r="O120" s="230"/>
      <c r="P120" s="230"/>
      <c r="Q120" s="230"/>
      <c r="R120" s="230"/>
      <c r="S120" s="230"/>
      <c r="T120" s="231"/>
      <c r="AT120" s="232" t="s">
        <v>176</v>
      </c>
      <c r="AU120" s="232" t="s">
        <v>81</v>
      </c>
      <c r="AV120" s="15" t="s">
        <v>165</v>
      </c>
      <c r="AW120" s="15" t="s">
        <v>34</v>
      </c>
      <c r="AX120" s="15" t="s">
        <v>79</v>
      </c>
      <c r="AY120" s="232" t="s">
        <v>158</v>
      </c>
    </row>
    <row r="121" spans="1:65" s="2" customFormat="1" ht="24.25" customHeight="1">
      <c r="A121" s="37"/>
      <c r="B121" s="38"/>
      <c r="C121" s="181" t="s">
        <v>219</v>
      </c>
      <c r="D121" s="181" t="s">
        <v>160</v>
      </c>
      <c r="E121" s="182" t="s">
        <v>842</v>
      </c>
      <c r="F121" s="183" t="s">
        <v>843</v>
      </c>
      <c r="G121" s="184" t="s">
        <v>191</v>
      </c>
      <c r="H121" s="185">
        <v>47.2</v>
      </c>
      <c r="I121" s="186"/>
      <c r="J121" s="187">
        <f>ROUND(I121*H121,2)</f>
        <v>0</v>
      </c>
      <c r="K121" s="183" t="s">
        <v>805</v>
      </c>
      <c r="L121" s="42"/>
      <c r="M121" s="188" t="s">
        <v>19</v>
      </c>
      <c r="N121" s="189" t="s">
        <v>43</v>
      </c>
      <c r="O121" s="67"/>
      <c r="P121" s="190">
        <f>O121*H121</f>
        <v>0</v>
      </c>
      <c r="Q121" s="190">
        <v>0</v>
      </c>
      <c r="R121" s="190">
        <f>Q121*H121</f>
        <v>0</v>
      </c>
      <c r="S121" s="190">
        <v>0</v>
      </c>
      <c r="T121" s="191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192" t="s">
        <v>165</v>
      </c>
      <c r="AT121" s="192" t="s">
        <v>160</v>
      </c>
      <c r="AU121" s="192" t="s">
        <v>81</v>
      </c>
      <c r="AY121" s="20" t="s">
        <v>158</v>
      </c>
      <c r="BE121" s="193">
        <f>IF(N121="základní",J121,0)</f>
        <v>0</v>
      </c>
      <c r="BF121" s="193">
        <f>IF(N121="snížená",J121,0)</f>
        <v>0</v>
      </c>
      <c r="BG121" s="193">
        <f>IF(N121="zákl. přenesená",J121,0)</f>
        <v>0</v>
      </c>
      <c r="BH121" s="193">
        <f>IF(N121="sníž. přenesená",J121,0)</f>
        <v>0</v>
      </c>
      <c r="BI121" s="193">
        <f>IF(N121="nulová",J121,0)</f>
        <v>0</v>
      </c>
      <c r="BJ121" s="20" t="s">
        <v>79</v>
      </c>
      <c r="BK121" s="193">
        <f>ROUND(I121*H121,2)</f>
        <v>0</v>
      </c>
      <c r="BL121" s="20" t="s">
        <v>165</v>
      </c>
      <c r="BM121" s="192" t="s">
        <v>844</v>
      </c>
    </row>
    <row r="122" spans="1:65" s="2" customFormat="1" ht="63">
      <c r="A122" s="37"/>
      <c r="B122" s="38"/>
      <c r="C122" s="39"/>
      <c r="D122" s="194" t="s">
        <v>167</v>
      </c>
      <c r="E122" s="39"/>
      <c r="F122" s="195" t="s">
        <v>845</v>
      </c>
      <c r="G122" s="39"/>
      <c r="H122" s="39"/>
      <c r="I122" s="196"/>
      <c r="J122" s="39"/>
      <c r="K122" s="39"/>
      <c r="L122" s="42"/>
      <c r="M122" s="197"/>
      <c r="N122" s="198"/>
      <c r="O122" s="67"/>
      <c r="P122" s="67"/>
      <c r="Q122" s="67"/>
      <c r="R122" s="67"/>
      <c r="S122" s="67"/>
      <c r="T122" s="68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20" t="s">
        <v>167</v>
      </c>
      <c r="AU122" s="20" t="s">
        <v>81</v>
      </c>
    </row>
    <row r="123" spans="1:65" s="14" customFormat="1">
      <c r="B123" s="211"/>
      <c r="C123" s="212"/>
      <c r="D123" s="194" t="s">
        <v>176</v>
      </c>
      <c r="E123" s="213" t="s">
        <v>19</v>
      </c>
      <c r="F123" s="214" t="s">
        <v>846</v>
      </c>
      <c r="G123" s="212"/>
      <c r="H123" s="215">
        <v>47.2</v>
      </c>
      <c r="I123" s="216"/>
      <c r="J123" s="212"/>
      <c r="K123" s="212"/>
      <c r="L123" s="217"/>
      <c r="M123" s="218"/>
      <c r="N123" s="219"/>
      <c r="O123" s="219"/>
      <c r="P123" s="219"/>
      <c r="Q123" s="219"/>
      <c r="R123" s="219"/>
      <c r="S123" s="219"/>
      <c r="T123" s="220"/>
      <c r="AT123" s="221" t="s">
        <v>176</v>
      </c>
      <c r="AU123" s="221" t="s">
        <v>81</v>
      </c>
      <c r="AV123" s="14" t="s">
        <v>81</v>
      </c>
      <c r="AW123" s="14" t="s">
        <v>34</v>
      </c>
      <c r="AX123" s="14" t="s">
        <v>72</v>
      </c>
      <c r="AY123" s="221" t="s">
        <v>158</v>
      </c>
    </row>
    <row r="124" spans="1:65" s="15" customFormat="1">
      <c r="B124" s="222"/>
      <c r="C124" s="223"/>
      <c r="D124" s="194" t="s">
        <v>176</v>
      </c>
      <c r="E124" s="224" t="s">
        <v>19</v>
      </c>
      <c r="F124" s="225" t="s">
        <v>179</v>
      </c>
      <c r="G124" s="223"/>
      <c r="H124" s="226">
        <v>47.2</v>
      </c>
      <c r="I124" s="227"/>
      <c r="J124" s="223"/>
      <c r="K124" s="223"/>
      <c r="L124" s="228"/>
      <c r="M124" s="229"/>
      <c r="N124" s="230"/>
      <c r="O124" s="230"/>
      <c r="P124" s="230"/>
      <c r="Q124" s="230"/>
      <c r="R124" s="230"/>
      <c r="S124" s="230"/>
      <c r="T124" s="231"/>
      <c r="AT124" s="232" t="s">
        <v>176</v>
      </c>
      <c r="AU124" s="232" t="s">
        <v>81</v>
      </c>
      <c r="AV124" s="15" t="s">
        <v>165</v>
      </c>
      <c r="AW124" s="15" t="s">
        <v>34</v>
      </c>
      <c r="AX124" s="15" t="s">
        <v>79</v>
      </c>
      <c r="AY124" s="232" t="s">
        <v>158</v>
      </c>
    </row>
    <row r="125" spans="1:65" s="2" customFormat="1" ht="16.5" customHeight="1">
      <c r="A125" s="37"/>
      <c r="B125" s="38"/>
      <c r="C125" s="233" t="s">
        <v>227</v>
      </c>
      <c r="D125" s="233" t="s">
        <v>220</v>
      </c>
      <c r="E125" s="234" t="s">
        <v>847</v>
      </c>
      <c r="F125" s="235" t="s">
        <v>848</v>
      </c>
      <c r="G125" s="236" t="s">
        <v>375</v>
      </c>
      <c r="H125" s="237">
        <v>4</v>
      </c>
      <c r="I125" s="238"/>
      <c r="J125" s="239">
        <f>ROUND(I125*H125,2)</f>
        <v>0</v>
      </c>
      <c r="K125" s="235" t="s">
        <v>805</v>
      </c>
      <c r="L125" s="240"/>
      <c r="M125" s="241" t="s">
        <v>19</v>
      </c>
      <c r="N125" s="242" t="s">
        <v>43</v>
      </c>
      <c r="O125" s="67"/>
      <c r="P125" s="190">
        <f>O125*H125</f>
        <v>0</v>
      </c>
      <c r="Q125" s="190">
        <v>1.23475</v>
      </c>
      <c r="R125" s="190">
        <f>Q125*H125</f>
        <v>4.9390000000000001</v>
      </c>
      <c r="S125" s="190">
        <v>0</v>
      </c>
      <c r="T125" s="191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92" t="s">
        <v>219</v>
      </c>
      <c r="AT125" s="192" t="s">
        <v>220</v>
      </c>
      <c r="AU125" s="192" t="s">
        <v>81</v>
      </c>
      <c r="AY125" s="20" t="s">
        <v>158</v>
      </c>
      <c r="BE125" s="193">
        <f>IF(N125="základní",J125,0)</f>
        <v>0</v>
      </c>
      <c r="BF125" s="193">
        <f>IF(N125="snížená",J125,0)</f>
        <v>0</v>
      </c>
      <c r="BG125" s="193">
        <f>IF(N125="zákl. přenesená",J125,0)</f>
        <v>0</v>
      </c>
      <c r="BH125" s="193">
        <f>IF(N125="sníž. přenesená",J125,0)</f>
        <v>0</v>
      </c>
      <c r="BI125" s="193">
        <f>IF(N125="nulová",J125,0)</f>
        <v>0</v>
      </c>
      <c r="BJ125" s="20" t="s">
        <v>79</v>
      </c>
      <c r="BK125" s="193">
        <f>ROUND(I125*H125,2)</f>
        <v>0</v>
      </c>
      <c r="BL125" s="20" t="s">
        <v>165</v>
      </c>
      <c r="BM125" s="192" t="s">
        <v>849</v>
      </c>
    </row>
    <row r="126" spans="1:65" s="2" customFormat="1">
      <c r="A126" s="37"/>
      <c r="B126" s="38"/>
      <c r="C126" s="39"/>
      <c r="D126" s="194" t="s">
        <v>167</v>
      </c>
      <c r="E126" s="39"/>
      <c r="F126" s="195" t="s">
        <v>848</v>
      </c>
      <c r="G126" s="39"/>
      <c r="H126" s="39"/>
      <c r="I126" s="196"/>
      <c r="J126" s="39"/>
      <c r="K126" s="39"/>
      <c r="L126" s="42"/>
      <c r="M126" s="197"/>
      <c r="N126" s="198"/>
      <c r="O126" s="67"/>
      <c r="P126" s="67"/>
      <c r="Q126" s="67"/>
      <c r="R126" s="67"/>
      <c r="S126" s="67"/>
      <c r="T126" s="68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20" t="s">
        <v>167</v>
      </c>
      <c r="AU126" s="20" t="s">
        <v>81</v>
      </c>
    </row>
    <row r="127" spans="1:65" s="13" customFormat="1">
      <c r="B127" s="201"/>
      <c r="C127" s="202"/>
      <c r="D127" s="194" t="s">
        <v>176</v>
      </c>
      <c r="E127" s="203" t="s">
        <v>19</v>
      </c>
      <c r="F127" s="204" t="s">
        <v>850</v>
      </c>
      <c r="G127" s="202"/>
      <c r="H127" s="203" t="s">
        <v>19</v>
      </c>
      <c r="I127" s="205"/>
      <c r="J127" s="202"/>
      <c r="K127" s="202"/>
      <c r="L127" s="206"/>
      <c r="M127" s="207"/>
      <c r="N127" s="208"/>
      <c r="O127" s="208"/>
      <c r="P127" s="208"/>
      <c r="Q127" s="208"/>
      <c r="R127" s="208"/>
      <c r="S127" s="208"/>
      <c r="T127" s="209"/>
      <c r="AT127" s="210" t="s">
        <v>176</v>
      </c>
      <c r="AU127" s="210" t="s">
        <v>81</v>
      </c>
      <c r="AV127" s="13" t="s">
        <v>79</v>
      </c>
      <c r="AW127" s="13" t="s">
        <v>34</v>
      </c>
      <c r="AX127" s="13" t="s">
        <v>72</v>
      </c>
      <c r="AY127" s="210" t="s">
        <v>158</v>
      </c>
    </row>
    <row r="128" spans="1:65" s="14" customFormat="1">
      <c r="B128" s="211"/>
      <c r="C128" s="212"/>
      <c r="D128" s="194" t="s">
        <v>176</v>
      </c>
      <c r="E128" s="213" t="s">
        <v>19</v>
      </c>
      <c r="F128" s="214" t="s">
        <v>851</v>
      </c>
      <c r="G128" s="212"/>
      <c r="H128" s="215">
        <v>4</v>
      </c>
      <c r="I128" s="216"/>
      <c r="J128" s="212"/>
      <c r="K128" s="212"/>
      <c r="L128" s="217"/>
      <c r="M128" s="218"/>
      <c r="N128" s="219"/>
      <c r="O128" s="219"/>
      <c r="P128" s="219"/>
      <c r="Q128" s="219"/>
      <c r="R128" s="219"/>
      <c r="S128" s="219"/>
      <c r="T128" s="220"/>
      <c r="AT128" s="221" t="s">
        <v>176</v>
      </c>
      <c r="AU128" s="221" t="s">
        <v>81</v>
      </c>
      <c r="AV128" s="14" t="s">
        <v>81</v>
      </c>
      <c r="AW128" s="14" t="s">
        <v>34</v>
      </c>
      <c r="AX128" s="14" t="s">
        <v>72</v>
      </c>
      <c r="AY128" s="221" t="s">
        <v>158</v>
      </c>
    </row>
    <row r="129" spans="1:65" s="15" customFormat="1">
      <c r="B129" s="222"/>
      <c r="C129" s="223"/>
      <c r="D129" s="194" t="s">
        <v>176</v>
      </c>
      <c r="E129" s="224" t="s">
        <v>19</v>
      </c>
      <c r="F129" s="225" t="s">
        <v>179</v>
      </c>
      <c r="G129" s="223"/>
      <c r="H129" s="226">
        <v>4</v>
      </c>
      <c r="I129" s="227"/>
      <c r="J129" s="223"/>
      <c r="K129" s="223"/>
      <c r="L129" s="228"/>
      <c r="M129" s="229"/>
      <c r="N129" s="230"/>
      <c r="O129" s="230"/>
      <c r="P129" s="230"/>
      <c r="Q129" s="230"/>
      <c r="R129" s="230"/>
      <c r="S129" s="230"/>
      <c r="T129" s="231"/>
      <c r="AT129" s="232" t="s">
        <v>176</v>
      </c>
      <c r="AU129" s="232" t="s">
        <v>81</v>
      </c>
      <c r="AV129" s="15" t="s">
        <v>165</v>
      </c>
      <c r="AW129" s="15" t="s">
        <v>34</v>
      </c>
      <c r="AX129" s="15" t="s">
        <v>79</v>
      </c>
      <c r="AY129" s="232" t="s">
        <v>158</v>
      </c>
    </row>
    <row r="130" spans="1:65" s="2" customFormat="1" ht="24.25" customHeight="1">
      <c r="A130" s="37"/>
      <c r="B130" s="38"/>
      <c r="C130" s="181" t="s">
        <v>235</v>
      </c>
      <c r="D130" s="181" t="s">
        <v>160</v>
      </c>
      <c r="E130" s="182" t="s">
        <v>852</v>
      </c>
      <c r="F130" s="183" t="s">
        <v>853</v>
      </c>
      <c r="G130" s="184" t="s">
        <v>191</v>
      </c>
      <c r="H130" s="185">
        <v>52.8</v>
      </c>
      <c r="I130" s="186"/>
      <c r="J130" s="187">
        <f>ROUND(I130*H130,2)</f>
        <v>0</v>
      </c>
      <c r="K130" s="183" t="s">
        <v>805</v>
      </c>
      <c r="L130" s="42"/>
      <c r="M130" s="188" t="s">
        <v>19</v>
      </c>
      <c r="N130" s="189" t="s">
        <v>43</v>
      </c>
      <c r="O130" s="67"/>
      <c r="P130" s="190">
        <f>O130*H130</f>
        <v>0</v>
      </c>
      <c r="Q130" s="190">
        <v>0</v>
      </c>
      <c r="R130" s="190">
        <f>Q130*H130</f>
        <v>0</v>
      </c>
      <c r="S130" s="190">
        <v>0</v>
      </c>
      <c r="T130" s="191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92" t="s">
        <v>165</v>
      </c>
      <c r="AT130" s="192" t="s">
        <v>160</v>
      </c>
      <c r="AU130" s="192" t="s">
        <v>81</v>
      </c>
      <c r="AY130" s="20" t="s">
        <v>158</v>
      </c>
      <c r="BE130" s="193">
        <f>IF(N130="základní",J130,0)</f>
        <v>0</v>
      </c>
      <c r="BF130" s="193">
        <f>IF(N130="snížená",J130,0)</f>
        <v>0</v>
      </c>
      <c r="BG130" s="193">
        <f>IF(N130="zákl. přenesená",J130,0)</f>
        <v>0</v>
      </c>
      <c r="BH130" s="193">
        <f>IF(N130="sníž. přenesená",J130,0)</f>
        <v>0</v>
      </c>
      <c r="BI130" s="193">
        <f>IF(N130="nulová",J130,0)</f>
        <v>0</v>
      </c>
      <c r="BJ130" s="20" t="s">
        <v>79</v>
      </c>
      <c r="BK130" s="193">
        <f>ROUND(I130*H130,2)</f>
        <v>0</v>
      </c>
      <c r="BL130" s="20" t="s">
        <v>165</v>
      </c>
      <c r="BM130" s="192" t="s">
        <v>854</v>
      </c>
    </row>
    <row r="131" spans="1:65" s="2" customFormat="1" ht="63">
      <c r="A131" s="37"/>
      <c r="B131" s="38"/>
      <c r="C131" s="39"/>
      <c r="D131" s="194" t="s">
        <v>167</v>
      </c>
      <c r="E131" s="39"/>
      <c r="F131" s="195" t="s">
        <v>855</v>
      </c>
      <c r="G131" s="39"/>
      <c r="H131" s="39"/>
      <c r="I131" s="196"/>
      <c r="J131" s="39"/>
      <c r="K131" s="39"/>
      <c r="L131" s="42"/>
      <c r="M131" s="197"/>
      <c r="N131" s="198"/>
      <c r="O131" s="67"/>
      <c r="P131" s="67"/>
      <c r="Q131" s="67"/>
      <c r="R131" s="67"/>
      <c r="S131" s="67"/>
      <c r="T131" s="68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20" t="s">
        <v>167</v>
      </c>
      <c r="AU131" s="20" t="s">
        <v>81</v>
      </c>
    </row>
    <row r="132" spans="1:65" s="13" customFormat="1">
      <c r="B132" s="201"/>
      <c r="C132" s="202"/>
      <c r="D132" s="194" t="s">
        <v>176</v>
      </c>
      <c r="E132" s="203" t="s">
        <v>19</v>
      </c>
      <c r="F132" s="204" t="s">
        <v>856</v>
      </c>
      <c r="G132" s="202"/>
      <c r="H132" s="203" t="s">
        <v>19</v>
      </c>
      <c r="I132" s="205"/>
      <c r="J132" s="202"/>
      <c r="K132" s="202"/>
      <c r="L132" s="206"/>
      <c r="M132" s="207"/>
      <c r="N132" s="208"/>
      <c r="O132" s="208"/>
      <c r="P132" s="208"/>
      <c r="Q132" s="208"/>
      <c r="R132" s="208"/>
      <c r="S132" s="208"/>
      <c r="T132" s="209"/>
      <c r="AT132" s="210" t="s">
        <v>176</v>
      </c>
      <c r="AU132" s="210" t="s">
        <v>81</v>
      </c>
      <c r="AV132" s="13" t="s">
        <v>79</v>
      </c>
      <c r="AW132" s="13" t="s">
        <v>34</v>
      </c>
      <c r="AX132" s="13" t="s">
        <v>72</v>
      </c>
      <c r="AY132" s="210" t="s">
        <v>158</v>
      </c>
    </row>
    <row r="133" spans="1:65" s="14" customFormat="1">
      <c r="B133" s="211"/>
      <c r="C133" s="212"/>
      <c r="D133" s="194" t="s">
        <v>176</v>
      </c>
      <c r="E133" s="213" t="s">
        <v>19</v>
      </c>
      <c r="F133" s="214" t="s">
        <v>857</v>
      </c>
      <c r="G133" s="212"/>
      <c r="H133" s="215">
        <v>52.8</v>
      </c>
      <c r="I133" s="216"/>
      <c r="J133" s="212"/>
      <c r="K133" s="212"/>
      <c r="L133" s="217"/>
      <c r="M133" s="218"/>
      <c r="N133" s="219"/>
      <c r="O133" s="219"/>
      <c r="P133" s="219"/>
      <c r="Q133" s="219"/>
      <c r="R133" s="219"/>
      <c r="S133" s="219"/>
      <c r="T133" s="220"/>
      <c r="AT133" s="221" t="s">
        <v>176</v>
      </c>
      <c r="AU133" s="221" t="s">
        <v>81</v>
      </c>
      <c r="AV133" s="14" t="s">
        <v>81</v>
      </c>
      <c r="AW133" s="14" t="s">
        <v>34</v>
      </c>
      <c r="AX133" s="14" t="s">
        <v>72</v>
      </c>
      <c r="AY133" s="221" t="s">
        <v>158</v>
      </c>
    </row>
    <row r="134" spans="1:65" s="15" customFormat="1">
      <c r="B134" s="222"/>
      <c r="C134" s="223"/>
      <c r="D134" s="194" t="s">
        <v>176</v>
      </c>
      <c r="E134" s="224" t="s">
        <v>19</v>
      </c>
      <c r="F134" s="225" t="s">
        <v>179</v>
      </c>
      <c r="G134" s="223"/>
      <c r="H134" s="226">
        <v>52.8</v>
      </c>
      <c r="I134" s="227"/>
      <c r="J134" s="223"/>
      <c r="K134" s="223"/>
      <c r="L134" s="228"/>
      <c r="M134" s="229"/>
      <c r="N134" s="230"/>
      <c r="O134" s="230"/>
      <c r="P134" s="230"/>
      <c r="Q134" s="230"/>
      <c r="R134" s="230"/>
      <c r="S134" s="230"/>
      <c r="T134" s="231"/>
      <c r="AT134" s="232" t="s">
        <v>176</v>
      </c>
      <c r="AU134" s="232" t="s">
        <v>81</v>
      </c>
      <c r="AV134" s="15" t="s">
        <v>165</v>
      </c>
      <c r="AW134" s="15" t="s">
        <v>34</v>
      </c>
      <c r="AX134" s="15" t="s">
        <v>79</v>
      </c>
      <c r="AY134" s="232" t="s">
        <v>158</v>
      </c>
    </row>
    <row r="135" spans="1:65" s="2" customFormat="1" ht="24.25" customHeight="1">
      <c r="A135" s="37"/>
      <c r="B135" s="38"/>
      <c r="C135" s="181" t="s">
        <v>243</v>
      </c>
      <c r="D135" s="181" t="s">
        <v>160</v>
      </c>
      <c r="E135" s="182" t="s">
        <v>858</v>
      </c>
      <c r="F135" s="183" t="s">
        <v>859</v>
      </c>
      <c r="G135" s="184" t="s">
        <v>375</v>
      </c>
      <c r="H135" s="185">
        <v>12</v>
      </c>
      <c r="I135" s="186"/>
      <c r="J135" s="187">
        <f>ROUND(I135*H135,2)</f>
        <v>0</v>
      </c>
      <c r="K135" s="183" t="s">
        <v>805</v>
      </c>
      <c r="L135" s="42"/>
      <c r="M135" s="188" t="s">
        <v>19</v>
      </c>
      <c r="N135" s="189" t="s">
        <v>43</v>
      </c>
      <c r="O135" s="67"/>
      <c r="P135" s="190">
        <f>O135*H135</f>
        <v>0</v>
      </c>
      <c r="Q135" s="190">
        <v>0</v>
      </c>
      <c r="R135" s="190">
        <f>Q135*H135</f>
        <v>0</v>
      </c>
      <c r="S135" s="190">
        <v>0</v>
      </c>
      <c r="T135" s="191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92" t="s">
        <v>165</v>
      </c>
      <c r="AT135" s="192" t="s">
        <v>160</v>
      </c>
      <c r="AU135" s="192" t="s">
        <v>81</v>
      </c>
      <c r="AY135" s="20" t="s">
        <v>158</v>
      </c>
      <c r="BE135" s="193">
        <f>IF(N135="základní",J135,0)</f>
        <v>0</v>
      </c>
      <c r="BF135" s="193">
        <f>IF(N135="snížená",J135,0)</f>
        <v>0</v>
      </c>
      <c r="BG135" s="193">
        <f>IF(N135="zákl. přenesená",J135,0)</f>
        <v>0</v>
      </c>
      <c r="BH135" s="193">
        <f>IF(N135="sníž. přenesená",J135,0)</f>
        <v>0</v>
      </c>
      <c r="BI135" s="193">
        <f>IF(N135="nulová",J135,0)</f>
        <v>0</v>
      </c>
      <c r="BJ135" s="20" t="s">
        <v>79</v>
      </c>
      <c r="BK135" s="193">
        <f>ROUND(I135*H135,2)</f>
        <v>0</v>
      </c>
      <c r="BL135" s="20" t="s">
        <v>165</v>
      </c>
      <c r="BM135" s="192" t="s">
        <v>860</v>
      </c>
    </row>
    <row r="136" spans="1:65" s="2" customFormat="1" ht="27">
      <c r="A136" s="37"/>
      <c r="B136" s="38"/>
      <c r="C136" s="39"/>
      <c r="D136" s="194" t="s">
        <v>167</v>
      </c>
      <c r="E136" s="39"/>
      <c r="F136" s="195" t="s">
        <v>861</v>
      </c>
      <c r="G136" s="39"/>
      <c r="H136" s="39"/>
      <c r="I136" s="196"/>
      <c r="J136" s="39"/>
      <c r="K136" s="39"/>
      <c r="L136" s="42"/>
      <c r="M136" s="197"/>
      <c r="N136" s="198"/>
      <c r="O136" s="67"/>
      <c r="P136" s="67"/>
      <c r="Q136" s="67"/>
      <c r="R136" s="67"/>
      <c r="S136" s="67"/>
      <c r="T136" s="68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20" t="s">
        <v>167</v>
      </c>
      <c r="AU136" s="20" t="s">
        <v>81</v>
      </c>
    </row>
    <row r="137" spans="1:65" s="2" customFormat="1" ht="18">
      <c r="A137" s="37"/>
      <c r="B137" s="38"/>
      <c r="C137" s="39"/>
      <c r="D137" s="194" t="s">
        <v>862</v>
      </c>
      <c r="E137" s="39"/>
      <c r="F137" s="246" t="s">
        <v>863</v>
      </c>
      <c r="G137" s="39"/>
      <c r="H137" s="39"/>
      <c r="I137" s="196"/>
      <c r="J137" s="39"/>
      <c r="K137" s="39"/>
      <c r="L137" s="42"/>
      <c r="M137" s="197"/>
      <c r="N137" s="198"/>
      <c r="O137" s="67"/>
      <c r="P137" s="67"/>
      <c r="Q137" s="67"/>
      <c r="R137" s="67"/>
      <c r="S137" s="67"/>
      <c r="T137" s="68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20" t="s">
        <v>862</v>
      </c>
      <c r="AU137" s="20" t="s">
        <v>81</v>
      </c>
    </row>
    <row r="138" spans="1:65" s="14" customFormat="1">
      <c r="B138" s="211"/>
      <c r="C138" s="212"/>
      <c r="D138" s="194" t="s">
        <v>176</v>
      </c>
      <c r="E138" s="213" t="s">
        <v>19</v>
      </c>
      <c r="F138" s="214" t="s">
        <v>8</v>
      </c>
      <c r="G138" s="212"/>
      <c r="H138" s="215">
        <v>12</v>
      </c>
      <c r="I138" s="216"/>
      <c r="J138" s="212"/>
      <c r="K138" s="212"/>
      <c r="L138" s="217"/>
      <c r="M138" s="218"/>
      <c r="N138" s="219"/>
      <c r="O138" s="219"/>
      <c r="P138" s="219"/>
      <c r="Q138" s="219"/>
      <c r="R138" s="219"/>
      <c r="S138" s="219"/>
      <c r="T138" s="220"/>
      <c r="AT138" s="221" t="s">
        <v>176</v>
      </c>
      <c r="AU138" s="221" t="s">
        <v>81</v>
      </c>
      <c r="AV138" s="14" t="s">
        <v>81</v>
      </c>
      <c r="AW138" s="14" t="s">
        <v>34</v>
      </c>
      <c r="AX138" s="14" t="s">
        <v>72</v>
      </c>
      <c r="AY138" s="221" t="s">
        <v>158</v>
      </c>
    </row>
    <row r="139" spans="1:65" s="15" customFormat="1">
      <c r="B139" s="222"/>
      <c r="C139" s="223"/>
      <c r="D139" s="194" t="s">
        <v>176</v>
      </c>
      <c r="E139" s="224" t="s">
        <v>19</v>
      </c>
      <c r="F139" s="225" t="s">
        <v>179</v>
      </c>
      <c r="G139" s="223"/>
      <c r="H139" s="226">
        <v>12</v>
      </c>
      <c r="I139" s="227"/>
      <c r="J139" s="223"/>
      <c r="K139" s="223"/>
      <c r="L139" s="228"/>
      <c r="M139" s="229"/>
      <c r="N139" s="230"/>
      <c r="O139" s="230"/>
      <c r="P139" s="230"/>
      <c r="Q139" s="230"/>
      <c r="R139" s="230"/>
      <c r="S139" s="230"/>
      <c r="T139" s="231"/>
      <c r="AT139" s="232" t="s">
        <v>176</v>
      </c>
      <c r="AU139" s="232" t="s">
        <v>81</v>
      </c>
      <c r="AV139" s="15" t="s">
        <v>165</v>
      </c>
      <c r="AW139" s="15" t="s">
        <v>34</v>
      </c>
      <c r="AX139" s="15" t="s">
        <v>79</v>
      </c>
      <c r="AY139" s="232" t="s">
        <v>158</v>
      </c>
    </row>
    <row r="140" spans="1:65" s="2" customFormat="1" ht="24.25" customHeight="1">
      <c r="A140" s="37"/>
      <c r="B140" s="38"/>
      <c r="C140" s="181" t="s">
        <v>8</v>
      </c>
      <c r="D140" s="181" t="s">
        <v>160</v>
      </c>
      <c r="E140" s="182" t="s">
        <v>864</v>
      </c>
      <c r="F140" s="183" t="s">
        <v>865</v>
      </c>
      <c r="G140" s="184" t="s">
        <v>833</v>
      </c>
      <c r="H140" s="185">
        <v>0.106</v>
      </c>
      <c r="I140" s="186"/>
      <c r="J140" s="187">
        <f>ROUND(I140*H140,2)</f>
        <v>0</v>
      </c>
      <c r="K140" s="183" t="s">
        <v>805</v>
      </c>
      <c r="L140" s="42"/>
      <c r="M140" s="188" t="s">
        <v>19</v>
      </c>
      <c r="N140" s="189" t="s">
        <v>43</v>
      </c>
      <c r="O140" s="67"/>
      <c r="P140" s="190">
        <f>O140*H140</f>
        <v>0</v>
      </c>
      <c r="Q140" s="190">
        <v>0</v>
      </c>
      <c r="R140" s="190">
        <f>Q140*H140</f>
        <v>0</v>
      </c>
      <c r="S140" s="190">
        <v>0</v>
      </c>
      <c r="T140" s="191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92" t="s">
        <v>165</v>
      </c>
      <c r="AT140" s="192" t="s">
        <v>160</v>
      </c>
      <c r="AU140" s="192" t="s">
        <v>81</v>
      </c>
      <c r="AY140" s="20" t="s">
        <v>158</v>
      </c>
      <c r="BE140" s="193">
        <f>IF(N140="základní",J140,0)</f>
        <v>0</v>
      </c>
      <c r="BF140" s="193">
        <f>IF(N140="snížená",J140,0)</f>
        <v>0</v>
      </c>
      <c r="BG140" s="193">
        <f>IF(N140="zákl. přenesená",J140,0)</f>
        <v>0</v>
      </c>
      <c r="BH140" s="193">
        <f>IF(N140="sníž. přenesená",J140,0)</f>
        <v>0</v>
      </c>
      <c r="BI140" s="193">
        <f>IF(N140="nulová",J140,0)</f>
        <v>0</v>
      </c>
      <c r="BJ140" s="20" t="s">
        <v>79</v>
      </c>
      <c r="BK140" s="193">
        <f>ROUND(I140*H140,2)</f>
        <v>0</v>
      </c>
      <c r="BL140" s="20" t="s">
        <v>165</v>
      </c>
      <c r="BM140" s="192" t="s">
        <v>866</v>
      </c>
    </row>
    <row r="141" spans="1:65" s="2" customFormat="1" ht="72">
      <c r="A141" s="37"/>
      <c r="B141" s="38"/>
      <c r="C141" s="39"/>
      <c r="D141" s="194" t="s">
        <v>167</v>
      </c>
      <c r="E141" s="39"/>
      <c r="F141" s="195" t="s">
        <v>867</v>
      </c>
      <c r="G141" s="39"/>
      <c r="H141" s="39"/>
      <c r="I141" s="196"/>
      <c r="J141" s="39"/>
      <c r="K141" s="39"/>
      <c r="L141" s="42"/>
      <c r="M141" s="197"/>
      <c r="N141" s="198"/>
      <c r="O141" s="67"/>
      <c r="P141" s="67"/>
      <c r="Q141" s="67"/>
      <c r="R141" s="67"/>
      <c r="S141" s="67"/>
      <c r="T141" s="68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20" t="s">
        <v>167</v>
      </c>
      <c r="AU141" s="20" t="s">
        <v>81</v>
      </c>
    </row>
    <row r="142" spans="1:65" s="2" customFormat="1" ht="18">
      <c r="A142" s="37"/>
      <c r="B142" s="38"/>
      <c r="C142" s="39"/>
      <c r="D142" s="194" t="s">
        <v>862</v>
      </c>
      <c r="E142" s="39"/>
      <c r="F142" s="246" t="s">
        <v>868</v>
      </c>
      <c r="G142" s="39"/>
      <c r="H142" s="39"/>
      <c r="I142" s="196"/>
      <c r="J142" s="39"/>
      <c r="K142" s="39"/>
      <c r="L142" s="42"/>
      <c r="M142" s="197"/>
      <c r="N142" s="198"/>
      <c r="O142" s="67"/>
      <c r="P142" s="67"/>
      <c r="Q142" s="67"/>
      <c r="R142" s="67"/>
      <c r="S142" s="67"/>
      <c r="T142" s="68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20" t="s">
        <v>862</v>
      </c>
      <c r="AU142" s="20" t="s">
        <v>81</v>
      </c>
    </row>
    <row r="143" spans="1:65" s="13" customFormat="1">
      <c r="B143" s="201"/>
      <c r="C143" s="202"/>
      <c r="D143" s="194" t="s">
        <v>176</v>
      </c>
      <c r="E143" s="203" t="s">
        <v>19</v>
      </c>
      <c r="F143" s="204" t="s">
        <v>869</v>
      </c>
      <c r="G143" s="202"/>
      <c r="H143" s="203" t="s">
        <v>19</v>
      </c>
      <c r="I143" s="205"/>
      <c r="J143" s="202"/>
      <c r="K143" s="202"/>
      <c r="L143" s="206"/>
      <c r="M143" s="207"/>
      <c r="N143" s="208"/>
      <c r="O143" s="208"/>
      <c r="P143" s="208"/>
      <c r="Q143" s="208"/>
      <c r="R143" s="208"/>
      <c r="S143" s="208"/>
      <c r="T143" s="209"/>
      <c r="AT143" s="210" t="s">
        <v>176</v>
      </c>
      <c r="AU143" s="210" t="s">
        <v>81</v>
      </c>
      <c r="AV143" s="13" t="s">
        <v>79</v>
      </c>
      <c r="AW143" s="13" t="s">
        <v>34</v>
      </c>
      <c r="AX143" s="13" t="s">
        <v>72</v>
      </c>
      <c r="AY143" s="210" t="s">
        <v>158</v>
      </c>
    </row>
    <row r="144" spans="1:65" s="14" customFormat="1">
      <c r="B144" s="211"/>
      <c r="C144" s="212"/>
      <c r="D144" s="194" t="s">
        <v>176</v>
      </c>
      <c r="E144" s="213" t="s">
        <v>19</v>
      </c>
      <c r="F144" s="214" t="s">
        <v>870</v>
      </c>
      <c r="G144" s="212"/>
      <c r="H144" s="215">
        <v>0.106</v>
      </c>
      <c r="I144" s="216"/>
      <c r="J144" s="212"/>
      <c r="K144" s="212"/>
      <c r="L144" s="217"/>
      <c r="M144" s="218"/>
      <c r="N144" s="219"/>
      <c r="O144" s="219"/>
      <c r="P144" s="219"/>
      <c r="Q144" s="219"/>
      <c r="R144" s="219"/>
      <c r="S144" s="219"/>
      <c r="T144" s="220"/>
      <c r="AT144" s="221" t="s">
        <v>176</v>
      </c>
      <c r="AU144" s="221" t="s">
        <v>81</v>
      </c>
      <c r="AV144" s="14" t="s">
        <v>81</v>
      </c>
      <c r="AW144" s="14" t="s">
        <v>34</v>
      </c>
      <c r="AX144" s="14" t="s">
        <v>72</v>
      </c>
      <c r="AY144" s="221" t="s">
        <v>158</v>
      </c>
    </row>
    <row r="145" spans="1:65" s="15" customFormat="1">
      <c r="B145" s="222"/>
      <c r="C145" s="223"/>
      <c r="D145" s="194" t="s">
        <v>176</v>
      </c>
      <c r="E145" s="224" t="s">
        <v>19</v>
      </c>
      <c r="F145" s="225" t="s">
        <v>179</v>
      </c>
      <c r="G145" s="223"/>
      <c r="H145" s="226">
        <v>0.106</v>
      </c>
      <c r="I145" s="227"/>
      <c r="J145" s="223"/>
      <c r="K145" s="223"/>
      <c r="L145" s="228"/>
      <c r="M145" s="229"/>
      <c r="N145" s="230"/>
      <c r="O145" s="230"/>
      <c r="P145" s="230"/>
      <c r="Q145" s="230"/>
      <c r="R145" s="230"/>
      <c r="S145" s="230"/>
      <c r="T145" s="231"/>
      <c r="AT145" s="232" t="s">
        <v>176</v>
      </c>
      <c r="AU145" s="232" t="s">
        <v>81</v>
      </c>
      <c r="AV145" s="15" t="s">
        <v>165</v>
      </c>
      <c r="AW145" s="15" t="s">
        <v>34</v>
      </c>
      <c r="AX145" s="15" t="s">
        <v>79</v>
      </c>
      <c r="AY145" s="232" t="s">
        <v>158</v>
      </c>
    </row>
    <row r="146" spans="1:65" s="2" customFormat="1" ht="24.25" customHeight="1">
      <c r="A146" s="37"/>
      <c r="B146" s="38"/>
      <c r="C146" s="181" t="s">
        <v>256</v>
      </c>
      <c r="D146" s="181" t="s">
        <v>160</v>
      </c>
      <c r="E146" s="182" t="s">
        <v>871</v>
      </c>
      <c r="F146" s="183" t="s">
        <v>872</v>
      </c>
      <c r="G146" s="184" t="s">
        <v>833</v>
      </c>
      <c r="H146" s="185">
        <v>0.21199999999999999</v>
      </c>
      <c r="I146" s="186"/>
      <c r="J146" s="187">
        <f>ROUND(I146*H146,2)</f>
        <v>0</v>
      </c>
      <c r="K146" s="183" t="s">
        <v>805</v>
      </c>
      <c r="L146" s="42"/>
      <c r="M146" s="188" t="s">
        <v>19</v>
      </c>
      <c r="N146" s="189" t="s">
        <v>43</v>
      </c>
      <c r="O146" s="67"/>
      <c r="P146" s="190">
        <f>O146*H146</f>
        <v>0</v>
      </c>
      <c r="Q146" s="190">
        <v>0</v>
      </c>
      <c r="R146" s="190">
        <f>Q146*H146</f>
        <v>0</v>
      </c>
      <c r="S146" s="190">
        <v>0</v>
      </c>
      <c r="T146" s="191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92" t="s">
        <v>165</v>
      </c>
      <c r="AT146" s="192" t="s">
        <v>160</v>
      </c>
      <c r="AU146" s="192" t="s">
        <v>81</v>
      </c>
      <c r="AY146" s="20" t="s">
        <v>158</v>
      </c>
      <c r="BE146" s="193">
        <f>IF(N146="základní",J146,0)</f>
        <v>0</v>
      </c>
      <c r="BF146" s="193">
        <f>IF(N146="snížená",J146,0)</f>
        <v>0</v>
      </c>
      <c r="BG146" s="193">
        <f>IF(N146="zákl. přenesená",J146,0)</f>
        <v>0</v>
      </c>
      <c r="BH146" s="193">
        <f>IF(N146="sníž. přenesená",J146,0)</f>
        <v>0</v>
      </c>
      <c r="BI146" s="193">
        <f>IF(N146="nulová",J146,0)</f>
        <v>0</v>
      </c>
      <c r="BJ146" s="20" t="s">
        <v>79</v>
      </c>
      <c r="BK146" s="193">
        <f>ROUND(I146*H146,2)</f>
        <v>0</v>
      </c>
      <c r="BL146" s="20" t="s">
        <v>165</v>
      </c>
      <c r="BM146" s="192" t="s">
        <v>873</v>
      </c>
    </row>
    <row r="147" spans="1:65" s="2" customFormat="1" ht="99">
      <c r="A147" s="37"/>
      <c r="B147" s="38"/>
      <c r="C147" s="39"/>
      <c r="D147" s="194" t="s">
        <v>167</v>
      </c>
      <c r="E147" s="39"/>
      <c r="F147" s="195" t="s">
        <v>874</v>
      </c>
      <c r="G147" s="39"/>
      <c r="H147" s="39"/>
      <c r="I147" s="196"/>
      <c r="J147" s="39"/>
      <c r="K147" s="39"/>
      <c r="L147" s="42"/>
      <c r="M147" s="197"/>
      <c r="N147" s="198"/>
      <c r="O147" s="67"/>
      <c r="P147" s="67"/>
      <c r="Q147" s="67"/>
      <c r="R147" s="67"/>
      <c r="S147" s="67"/>
      <c r="T147" s="68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20" t="s">
        <v>167</v>
      </c>
      <c r="AU147" s="20" t="s">
        <v>81</v>
      </c>
    </row>
    <row r="148" spans="1:65" s="2" customFormat="1" ht="18">
      <c r="A148" s="37"/>
      <c r="B148" s="38"/>
      <c r="C148" s="39"/>
      <c r="D148" s="194" t="s">
        <v>862</v>
      </c>
      <c r="E148" s="39"/>
      <c r="F148" s="246" t="s">
        <v>868</v>
      </c>
      <c r="G148" s="39"/>
      <c r="H148" s="39"/>
      <c r="I148" s="196"/>
      <c r="J148" s="39"/>
      <c r="K148" s="39"/>
      <c r="L148" s="42"/>
      <c r="M148" s="197"/>
      <c r="N148" s="198"/>
      <c r="O148" s="67"/>
      <c r="P148" s="67"/>
      <c r="Q148" s="67"/>
      <c r="R148" s="67"/>
      <c r="S148" s="67"/>
      <c r="T148" s="68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20" t="s">
        <v>862</v>
      </c>
      <c r="AU148" s="20" t="s">
        <v>81</v>
      </c>
    </row>
    <row r="149" spans="1:65" s="13" customFormat="1">
      <c r="B149" s="201"/>
      <c r="C149" s="202"/>
      <c r="D149" s="194" t="s">
        <v>176</v>
      </c>
      <c r="E149" s="203" t="s">
        <v>19</v>
      </c>
      <c r="F149" s="204" t="s">
        <v>875</v>
      </c>
      <c r="G149" s="202"/>
      <c r="H149" s="203" t="s">
        <v>19</v>
      </c>
      <c r="I149" s="205"/>
      <c r="J149" s="202"/>
      <c r="K149" s="202"/>
      <c r="L149" s="206"/>
      <c r="M149" s="207"/>
      <c r="N149" s="208"/>
      <c r="O149" s="208"/>
      <c r="P149" s="208"/>
      <c r="Q149" s="208"/>
      <c r="R149" s="208"/>
      <c r="S149" s="208"/>
      <c r="T149" s="209"/>
      <c r="AT149" s="210" t="s">
        <v>176</v>
      </c>
      <c r="AU149" s="210" t="s">
        <v>81</v>
      </c>
      <c r="AV149" s="13" t="s">
        <v>79</v>
      </c>
      <c r="AW149" s="13" t="s">
        <v>34</v>
      </c>
      <c r="AX149" s="13" t="s">
        <v>72</v>
      </c>
      <c r="AY149" s="210" t="s">
        <v>158</v>
      </c>
    </row>
    <row r="150" spans="1:65" s="14" customFormat="1">
      <c r="B150" s="211"/>
      <c r="C150" s="212"/>
      <c r="D150" s="194" t="s">
        <v>176</v>
      </c>
      <c r="E150" s="213" t="s">
        <v>19</v>
      </c>
      <c r="F150" s="214" t="s">
        <v>876</v>
      </c>
      <c r="G150" s="212"/>
      <c r="H150" s="215">
        <v>0.21199999999999999</v>
      </c>
      <c r="I150" s="216"/>
      <c r="J150" s="212"/>
      <c r="K150" s="212"/>
      <c r="L150" s="217"/>
      <c r="M150" s="218"/>
      <c r="N150" s="219"/>
      <c r="O150" s="219"/>
      <c r="P150" s="219"/>
      <c r="Q150" s="219"/>
      <c r="R150" s="219"/>
      <c r="S150" s="219"/>
      <c r="T150" s="220"/>
      <c r="AT150" s="221" t="s">
        <v>176</v>
      </c>
      <c r="AU150" s="221" t="s">
        <v>81</v>
      </c>
      <c r="AV150" s="14" t="s">
        <v>81</v>
      </c>
      <c r="AW150" s="14" t="s">
        <v>34</v>
      </c>
      <c r="AX150" s="14" t="s">
        <v>72</v>
      </c>
      <c r="AY150" s="221" t="s">
        <v>158</v>
      </c>
    </row>
    <row r="151" spans="1:65" s="15" customFormat="1">
      <c r="B151" s="222"/>
      <c r="C151" s="223"/>
      <c r="D151" s="194" t="s">
        <v>176</v>
      </c>
      <c r="E151" s="224" t="s">
        <v>19</v>
      </c>
      <c r="F151" s="225" t="s">
        <v>179</v>
      </c>
      <c r="G151" s="223"/>
      <c r="H151" s="226">
        <v>0.21199999999999999</v>
      </c>
      <c r="I151" s="227"/>
      <c r="J151" s="223"/>
      <c r="K151" s="223"/>
      <c r="L151" s="228"/>
      <c r="M151" s="229"/>
      <c r="N151" s="230"/>
      <c r="O151" s="230"/>
      <c r="P151" s="230"/>
      <c r="Q151" s="230"/>
      <c r="R151" s="230"/>
      <c r="S151" s="230"/>
      <c r="T151" s="231"/>
      <c r="AT151" s="232" t="s">
        <v>176</v>
      </c>
      <c r="AU151" s="232" t="s">
        <v>81</v>
      </c>
      <c r="AV151" s="15" t="s">
        <v>165</v>
      </c>
      <c r="AW151" s="15" t="s">
        <v>34</v>
      </c>
      <c r="AX151" s="15" t="s">
        <v>79</v>
      </c>
      <c r="AY151" s="232" t="s">
        <v>158</v>
      </c>
    </row>
    <row r="152" spans="1:65" s="2" customFormat="1" ht="21.75" customHeight="1">
      <c r="A152" s="37"/>
      <c r="B152" s="38"/>
      <c r="C152" s="233" t="s">
        <v>264</v>
      </c>
      <c r="D152" s="233" t="s">
        <v>220</v>
      </c>
      <c r="E152" s="234" t="s">
        <v>877</v>
      </c>
      <c r="F152" s="235" t="s">
        <v>878</v>
      </c>
      <c r="G152" s="236" t="s">
        <v>223</v>
      </c>
      <c r="H152" s="237">
        <v>155.28</v>
      </c>
      <c r="I152" s="238"/>
      <c r="J152" s="239">
        <f>ROUND(I152*H152,2)</f>
        <v>0</v>
      </c>
      <c r="K152" s="235" t="s">
        <v>805</v>
      </c>
      <c r="L152" s="240"/>
      <c r="M152" s="241" t="s">
        <v>19</v>
      </c>
      <c r="N152" s="242" t="s">
        <v>43</v>
      </c>
      <c r="O152" s="67"/>
      <c r="P152" s="190">
        <f>O152*H152</f>
        <v>0</v>
      </c>
      <c r="Q152" s="190">
        <v>1</v>
      </c>
      <c r="R152" s="190">
        <f>Q152*H152</f>
        <v>155.28</v>
      </c>
      <c r="S152" s="190">
        <v>0</v>
      </c>
      <c r="T152" s="191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92" t="s">
        <v>219</v>
      </c>
      <c r="AT152" s="192" t="s">
        <v>220</v>
      </c>
      <c r="AU152" s="192" t="s">
        <v>81</v>
      </c>
      <c r="AY152" s="20" t="s">
        <v>158</v>
      </c>
      <c r="BE152" s="193">
        <f>IF(N152="základní",J152,0)</f>
        <v>0</v>
      </c>
      <c r="BF152" s="193">
        <f>IF(N152="snížená",J152,0)</f>
        <v>0</v>
      </c>
      <c r="BG152" s="193">
        <f>IF(N152="zákl. přenesená",J152,0)</f>
        <v>0</v>
      </c>
      <c r="BH152" s="193">
        <f>IF(N152="sníž. přenesená",J152,0)</f>
        <v>0</v>
      </c>
      <c r="BI152" s="193">
        <f>IF(N152="nulová",J152,0)</f>
        <v>0</v>
      </c>
      <c r="BJ152" s="20" t="s">
        <v>79</v>
      </c>
      <c r="BK152" s="193">
        <f>ROUND(I152*H152,2)</f>
        <v>0</v>
      </c>
      <c r="BL152" s="20" t="s">
        <v>165</v>
      </c>
      <c r="BM152" s="192" t="s">
        <v>879</v>
      </c>
    </row>
    <row r="153" spans="1:65" s="2" customFormat="1">
      <c r="A153" s="37"/>
      <c r="B153" s="38"/>
      <c r="C153" s="39"/>
      <c r="D153" s="194" t="s">
        <v>167</v>
      </c>
      <c r="E153" s="39"/>
      <c r="F153" s="195" t="s">
        <v>878</v>
      </c>
      <c r="G153" s="39"/>
      <c r="H153" s="39"/>
      <c r="I153" s="196"/>
      <c r="J153" s="39"/>
      <c r="K153" s="39"/>
      <c r="L153" s="42"/>
      <c r="M153" s="197"/>
      <c r="N153" s="198"/>
      <c r="O153" s="67"/>
      <c r="P153" s="67"/>
      <c r="Q153" s="67"/>
      <c r="R153" s="67"/>
      <c r="S153" s="67"/>
      <c r="T153" s="68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20" t="s">
        <v>167</v>
      </c>
      <c r="AU153" s="20" t="s">
        <v>81</v>
      </c>
    </row>
    <row r="154" spans="1:65" s="13" customFormat="1">
      <c r="B154" s="201"/>
      <c r="C154" s="202"/>
      <c r="D154" s="194" t="s">
        <v>176</v>
      </c>
      <c r="E154" s="203" t="s">
        <v>19</v>
      </c>
      <c r="F154" s="204" t="s">
        <v>880</v>
      </c>
      <c r="G154" s="202"/>
      <c r="H154" s="203" t="s">
        <v>19</v>
      </c>
      <c r="I154" s="205"/>
      <c r="J154" s="202"/>
      <c r="K154" s="202"/>
      <c r="L154" s="206"/>
      <c r="M154" s="207"/>
      <c r="N154" s="208"/>
      <c r="O154" s="208"/>
      <c r="P154" s="208"/>
      <c r="Q154" s="208"/>
      <c r="R154" s="208"/>
      <c r="S154" s="208"/>
      <c r="T154" s="209"/>
      <c r="AT154" s="210" t="s">
        <v>176</v>
      </c>
      <c r="AU154" s="210" t="s">
        <v>81</v>
      </c>
      <c r="AV154" s="13" t="s">
        <v>79</v>
      </c>
      <c r="AW154" s="13" t="s">
        <v>34</v>
      </c>
      <c r="AX154" s="13" t="s">
        <v>72</v>
      </c>
      <c r="AY154" s="210" t="s">
        <v>158</v>
      </c>
    </row>
    <row r="155" spans="1:65" s="14" customFormat="1">
      <c r="B155" s="211"/>
      <c r="C155" s="212"/>
      <c r="D155" s="194" t="s">
        <v>176</v>
      </c>
      <c r="E155" s="213" t="s">
        <v>19</v>
      </c>
      <c r="F155" s="214" t="s">
        <v>881</v>
      </c>
      <c r="G155" s="212"/>
      <c r="H155" s="215">
        <v>142.56</v>
      </c>
      <c r="I155" s="216"/>
      <c r="J155" s="212"/>
      <c r="K155" s="212"/>
      <c r="L155" s="217"/>
      <c r="M155" s="218"/>
      <c r="N155" s="219"/>
      <c r="O155" s="219"/>
      <c r="P155" s="219"/>
      <c r="Q155" s="219"/>
      <c r="R155" s="219"/>
      <c r="S155" s="219"/>
      <c r="T155" s="220"/>
      <c r="AT155" s="221" t="s">
        <v>176</v>
      </c>
      <c r="AU155" s="221" t="s">
        <v>81</v>
      </c>
      <c r="AV155" s="14" t="s">
        <v>81</v>
      </c>
      <c r="AW155" s="14" t="s">
        <v>34</v>
      </c>
      <c r="AX155" s="14" t="s">
        <v>72</v>
      </c>
      <c r="AY155" s="221" t="s">
        <v>158</v>
      </c>
    </row>
    <row r="156" spans="1:65" s="13" customFormat="1">
      <c r="B156" s="201"/>
      <c r="C156" s="202"/>
      <c r="D156" s="194" t="s">
        <v>176</v>
      </c>
      <c r="E156" s="203" t="s">
        <v>19</v>
      </c>
      <c r="F156" s="204" t="s">
        <v>829</v>
      </c>
      <c r="G156" s="202"/>
      <c r="H156" s="203" t="s">
        <v>19</v>
      </c>
      <c r="I156" s="205"/>
      <c r="J156" s="202"/>
      <c r="K156" s="202"/>
      <c r="L156" s="206"/>
      <c r="M156" s="207"/>
      <c r="N156" s="208"/>
      <c r="O156" s="208"/>
      <c r="P156" s="208"/>
      <c r="Q156" s="208"/>
      <c r="R156" s="208"/>
      <c r="S156" s="208"/>
      <c r="T156" s="209"/>
      <c r="AT156" s="210" t="s">
        <v>176</v>
      </c>
      <c r="AU156" s="210" t="s">
        <v>81</v>
      </c>
      <c r="AV156" s="13" t="s">
        <v>79</v>
      </c>
      <c r="AW156" s="13" t="s">
        <v>34</v>
      </c>
      <c r="AX156" s="13" t="s">
        <v>72</v>
      </c>
      <c r="AY156" s="210" t="s">
        <v>158</v>
      </c>
    </row>
    <row r="157" spans="1:65" s="14" customFormat="1">
      <c r="B157" s="211"/>
      <c r="C157" s="212"/>
      <c r="D157" s="194" t="s">
        <v>176</v>
      </c>
      <c r="E157" s="213" t="s">
        <v>19</v>
      </c>
      <c r="F157" s="214" t="s">
        <v>830</v>
      </c>
      <c r="G157" s="212"/>
      <c r="H157" s="215">
        <v>12.72</v>
      </c>
      <c r="I157" s="216"/>
      <c r="J157" s="212"/>
      <c r="K157" s="212"/>
      <c r="L157" s="217"/>
      <c r="M157" s="218"/>
      <c r="N157" s="219"/>
      <c r="O157" s="219"/>
      <c r="P157" s="219"/>
      <c r="Q157" s="219"/>
      <c r="R157" s="219"/>
      <c r="S157" s="219"/>
      <c r="T157" s="220"/>
      <c r="AT157" s="221" t="s">
        <v>176</v>
      </c>
      <c r="AU157" s="221" t="s">
        <v>81</v>
      </c>
      <c r="AV157" s="14" t="s">
        <v>81</v>
      </c>
      <c r="AW157" s="14" t="s">
        <v>34</v>
      </c>
      <c r="AX157" s="14" t="s">
        <v>72</v>
      </c>
      <c r="AY157" s="221" t="s">
        <v>158</v>
      </c>
    </row>
    <row r="158" spans="1:65" s="15" customFormat="1">
      <c r="B158" s="222"/>
      <c r="C158" s="223"/>
      <c r="D158" s="194" t="s">
        <v>176</v>
      </c>
      <c r="E158" s="224" t="s">
        <v>19</v>
      </c>
      <c r="F158" s="225" t="s">
        <v>179</v>
      </c>
      <c r="G158" s="223"/>
      <c r="H158" s="226">
        <v>155.28</v>
      </c>
      <c r="I158" s="227"/>
      <c r="J158" s="223"/>
      <c r="K158" s="223"/>
      <c r="L158" s="228"/>
      <c r="M158" s="229"/>
      <c r="N158" s="230"/>
      <c r="O158" s="230"/>
      <c r="P158" s="230"/>
      <c r="Q158" s="230"/>
      <c r="R158" s="230"/>
      <c r="S158" s="230"/>
      <c r="T158" s="231"/>
      <c r="AT158" s="232" t="s">
        <v>176</v>
      </c>
      <c r="AU158" s="232" t="s">
        <v>81</v>
      </c>
      <c r="AV158" s="15" t="s">
        <v>165</v>
      </c>
      <c r="AW158" s="15" t="s">
        <v>34</v>
      </c>
      <c r="AX158" s="15" t="s">
        <v>79</v>
      </c>
      <c r="AY158" s="232" t="s">
        <v>158</v>
      </c>
    </row>
    <row r="159" spans="1:65" s="2" customFormat="1" ht="24.25" customHeight="1">
      <c r="A159" s="37"/>
      <c r="B159" s="38"/>
      <c r="C159" s="181" t="s">
        <v>272</v>
      </c>
      <c r="D159" s="181" t="s">
        <v>160</v>
      </c>
      <c r="E159" s="182" t="s">
        <v>882</v>
      </c>
      <c r="F159" s="183" t="s">
        <v>883</v>
      </c>
      <c r="G159" s="184" t="s">
        <v>884</v>
      </c>
      <c r="H159" s="185">
        <v>6</v>
      </c>
      <c r="I159" s="186"/>
      <c r="J159" s="187">
        <f>ROUND(I159*H159,2)</f>
        <v>0</v>
      </c>
      <c r="K159" s="183" t="s">
        <v>805</v>
      </c>
      <c r="L159" s="42"/>
      <c r="M159" s="188" t="s">
        <v>19</v>
      </c>
      <c r="N159" s="189" t="s">
        <v>43</v>
      </c>
      <c r="O159" s="67"/>
      <c r="P159" s="190">
        <f>O159*H159</f>
        <v>0</v>
      </c>
      <c r="Q159" s="190">
        <v>0</v>
      </c>
      <c r="R159" s="190">
        <f>Q159*H159</f>
        <v>0</v>
      </c>
      <c r="S159" s="190">
        <v>0</v>
      </c>
      <c r="T159" s="191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92" t="s">
        <v>165</v>
      </c>
      <c r="AT159" s="192" t="s">
        <v>160</v>
      </c>
      <c r="AU159" s="192" t="s">
        <v>81</v>
      </c>
      <c r="AY159" s="20" t="s">
        <v>158</v>
      </c>
      <c r="BE159" s="193">
        <f>IF(N159="základní",J159,0)</f>
        <v>0</v>
      </c>
      <c r="BF159" s="193">
        <f>IF(N159="snížená",J159,0)</f>
        <v>0</v>
      </c>
      <c r="BG159" s="193">
        <f>IF(N159="zákl. přenesená",J159,0)</f>
        <v>0</v>
      </c>
      <c r="BH159" s="193">
        <f>IF(N159="sníž. přenesená",J159,0)</f>
        <v>0</v>
      </c>
      <c r="BI159" s="193">
        <f>IF(N159="nulová",J159,0)</f>
        <v>0</v>
      </c>
      <c r="BJ159" s="20" t="s">
        <v>79</v>
      </c>
      <c r="BK159" s="193">
        <f>ROUND(I159*H159,2)</f>
        <v>0</v>
      </c>
      <c r="BL159" s="20" t="s">
        <v>165</v>
      </c>
      <c r="BM159" s="192" t="s">
        <v>885</v>
      </c>
    </row>
    <row r="160" spans="1:65" s="2" customFormat="1" ht="63">
      <c r="A160" s="37"/>
      <c r="B160" s="38"/>
      <c r="C160" s="39"/>
      <c r="D160" s="194" t="s">
        <v>167</v>
      </c>
      <c r="E160" s="39"/>
      <c r="F160" s="195" t="s">
        <v>886</v>
      </c>
      <c r="G160" s="39"/>
      <c r="H160" s="39"/>
      <c r="I160" s="196"/>
      <c r="J160" s="39"/>
      <c r="K160" s="39"/>
      <c r="L160" s="42"/>
      <c r="M160" s="197"/>
      <c r="N160" s="198"/>
      <c r="O160" s="67"/>
      <c r="P160" s="67"/>
      <c r="Q160" s="67"/>
      <c r="R160" s="67"/>
      <c r="S160" s="67"/>
      <c r="T160" s="68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20" t="s">
        <v>167</v>
      </c>
      <c r="AU160" s="20" t="s">
        <v>81</v>
      </c>
    </row>
    <row r="161" spans="1:65" s="14" customFormat="1">
      <c r="B161" s="211"/>
      <c r="C161" s="212"/>
      <c r="D161" s="194" t="s">
        <v>176</v>
      </c>
      <c r="E161" s="213" t="s">
        <v>19</v>
      </c>
      <c r="F161" s="214" t="s">
        <v>204</v>
      </c>
      <c r="G161" s="212"/>
      <c r="H161" s="215">
        <v>6</v>
      </c>
      <c r="I161" s="216"/>
      <c r="J161" s="212"/>
      <c r="K161" s="212"/>
      <c r="L161" s="217"/>
      <c r="M161" s="218"/>
      <c r="N161" s="219"/>
      <c r="O161" s="219"/>
      <c r="P161" s="219"/>
      <c r="Q161" s="219"/>
      <c r="R161" s="219"/>
      <c r="S161" s="219"/>
      <c r="T161" s="220"/>
      <c r="AT161" s="221" t="s">
        <v>176</v>
      </c>
      <c r="AU161" s="221" t="s">
        <v>81</v>
      </c>
      <c r="AV161" s="14" t="s">
        <v>81</v>
      </c>
      <c r="AW161" s="14" t="s">
        <v>34</v>
      </c>
      <c r="AX161" s="14" t="s">
        <v>72</v>
      </c>
      <c r="AY161" s="221" t="s">
        <v>158</v>
      </c>
    </row>
    <row r="162" spans="1:65" s="15" customFormat="1">
      <c r="B162" s="222"/>
      <c r="C162" s="223"/>
      <c r="D162" s="194" t="s">
        <v>176</v>
      </c>
      <c r="E162" s="224" t="s">
        <v>19</v>
      </c>
      <c r="F162" s="225" t="s">
        <v>179</v>
      </c>
      <c r="G162" s="223"/>
      <c r="H162" s="226">
        <v>6</v>
      </c>
      <c r="I162" s="227"/>
      <c r="J162" s="223"/>
      <c r="K162" s="223"/>
      <c r="L162" s="228"/>
      <c r="M162" s="229"/>
      <c r="N162" s="230"/>
      <c r="O162" s="230"/>
      <c r="P162" s="230"/>
      <c r="Q162" s="230"/>
      <c r="R162" s="230"/>
      <c r="S162" s="230"/>
      <c r="T162" s="231"/>
      <c r="AT162" s="232" t="s">
        <v>176</v>
      </c>
      <c r="AU162" s="232" t="s">
        <v>81</v>
      </c>
      <c r="AV162" s="15" t="s">
        <v>165</v>
      </c>
      <c r="AW162" s="15" t="s">
        <v>34</v>
      </c>
      <c r="AX162" s="15" t="s">
        <v>79</v>
      </c>
      <c r="AY162" s="232" t="s">
        <v>158</v>
      </c>
    </row>
    <row r="163" spans="1:65" s="2" customFormat="1" ht="24.25" customHeight="1">
      <c r="A163" s="37"/>
      <c r="B163" s="38"/>
      <c r="C163" s="181" t="s">
        <v>279</v>
      </c>
      <c r="D163" s="181" t="s">
        <v>160</v>
      </c>
      <c r="E163" s="182" t="s">
        <v>887</v>
      </c>
      <c r="F163" s="183" t="s">
        <v>888</v>
      </c>
      <c r="G163" s="184" t="s">
        <v>191</v>
      </c>
      <c r="H163" s="185">
        <v>230</v>
      </c>
      <c r="I163" s="186"/>
      <c r="J163" s="187">
        <f>ROUND(I163*H163,2)</f>
        <v>0</v>
      </c>
      <c r="K163" s="183" t="s">
        <v>805</v>
      </c>
      <c r="L163" s="42"/>
      <c r="M163" s="188" t="s">
        <v>19</v>
      </c>
      <c r="N163" s="189" t="s">
        <v>43</v>
      </c>
      <c r="O163" s="67"/>
      <c r="P163" s="190">
        <f>O163*H163</f>
        <v>0</v>
      </c>
      <c r="Q163" s="190">
        <v>0</v>
      </c>
      <c r="R163" s="190">
        <f>Q163*H163</f>
        <v>0</v>
      </c>
      <c r="S163" s="190">
        <v>0</v>
      </c>
      <c r="T163" s="191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92" t="s">
        <v>165</v>
      </c>
      <c r="AT163" s="192" t="s">
        <v>160</v>
      </c>
      <c r="AU163" s="192" t="s">
        <v>81</v>
      </c>
      <c r="AY163" s="20" t="s">
        <v>158</v>
      </c>
      <c r="BE163" s="193">
        <f>IF(N163="základní",J163,0)</f>
        <v>0</v>
      </c>
      <c r="BF163" s="193">
        <f>IF(N163="snížená",J163,0)</f>
        <v>0</v>
      </c>
      <c r="BG163" s="193">
        <f>IF(N163="zákl. přenesená",J163,0)</f>
        <v>0</v>
      </c>
      <c r="BH163" s="193">
        <f>IF(N163="sníž. přenesená",J163,0)</f>
        <v>0</v>
      </c>
      <c r="BI163" s="193">
        <f>IF(N163="nulová",J163,0)</f>
        <v>0</v>
      </c>
      <c r="BJ163" s="20" t="s">
        <v>79</v>
      </c>
      <c r="BK163" s="193">
        <f>ROUND(I163*H163,2)</f>
        <v>0</v>
      </c>
      <c r="BL163" s="20" t="s">
        <v>165</v>
      </c>
      <c r="BM163" s="192" t="s">
        <v>889</v>
      </c>
    </row>
    <row r="164" spans="1:65" s="2" customFormat="1" ht="45">
      <c r="A164" s="37"/>
      <c r="B164" s="38"/>
      <c r="C164" s="39"/>
      <c r="D164" s="194" t="s">
        <v>167</v>
      </c>
      <c r="E164" s="39"/>
      <c r="F164" s="195" t="s">
        <v>890</v>
      </c>
      <c r="G164" s="39"/>
      <c r="H164" s="39"/>
      <c r="I164" s="196"/>
      <c r="J164" s="39"/>
      <c r="K164" s="39"/>
      <c r="L164" s="42"/>
      <c r="M164" s="197"/>
      <c r="N164" s="198"/>
      <c r="O164" s="67"/>
      <c r="P164" s="67"/>
      <c r="Q164" s="67"/>
      <c r="R164" s="67"/>
      <c r="S164" s="67"/>
      <c r="T164" s="68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20" t="s">
        <v>167</v>
      </c>
      <c r="AU164" s="20" t="s">
        <v>81</v>
      </c>
    </row>
    <row r="165" spans="1:65" s="14" customFormat="1">
      <c r="B165" s="211"/>
      <c r="C165" s="212"/>
      <c r="D165" s="194" t="s">
        <v>176</v>
      </c>
      <c r="E165" s="213" t="s">
        <v>19</v>
      </c>
      <c r="F165" s="214" t="s">
        <v>891</v>
      </c>
      <c r="G165" s="212"/>
      <c r="H165" s="215">
        <v>230</v>
      </c>
      <c r="I165" s="216"/>
      <c r="J165" s="212"/>
      <c r="K165" s="212"/>
      <c r="L165" s="217"/>
      <c r="M165" s="218"/>
      <c r="N165" s="219"/>
      <c r="O165" s="219"/>
      <c r="P165" s="219"/>
      <c r="Q165" s="219"/>
      <c r="R165" s="219"/>
      <c r="S165" s="219"/>
      <c r="T165" s="220"/>
      <c r="AT165" s="221" t="s">
        <v>176</v>
      </c>
      <c r="AU165" s="221" t="s">
        <v>81</v>
      </c>
      <c r="AV165" s="14" t="s">
        <v>81</v>
      </c>
      <c r="AW165" s="14" t="s">
        <v>34</v>
      </c>
      <c r="AX165" s="14" t="s">
        <v>72</v>
      </c>
      <c r="AY165" s="221" t="s">
        <v>158</v>
      </c>
    </row>
    <row r="166" spans="1:65" s="15" customFormat="1">
      <c r="B166" s="222"/>
      <c r="C166" s="223"/>
      <c r="D166" s="194" t="s">
        <v>176</v>
      </c>
      <c r="E166" s="224" t="s">
        <v>19</v>
      </c>
      <c r="F166" s="225" t="s">
        <v>179</v>
      </c>
      <c r="G166" s="223"/>
      <c r="H166" s="226">
        <v>230</v>
      </c>
      <c r="I166" s="227"/>
      <c r="J166" s="223"/>
      <c r="K166" s="223"/>
      <c r="L166" s="228"/>
      <c r="M166" s="229"/>
      <c r="N166" s="230"/>
      <c r="O166" s="230"/>
      <c r="P166" s="230"/>
      <c r="Q166" s="230"/>
      <c r="R166" s="230"/>
      <c r="S166" s="230"/>
      <c r="T166" s="231"/>
      <c r="AT166" s="232" t="s">
        <v>176</v>
      </c>
      <c r="AU166" s="232" t="s">
        <v>81</v>
      </c>
      <c r="AV166" s="15" t="s">
        <v>165</v>
      </c>
      <c r="AW166" s="15" t="s">
        <v>34</v>
      </c>
      <c r="AX166" s="15" t="s">
        <v>79</v>
      </c>
      <c r="AY166" s="232" t="s">
        <v>158</v>
      </c>
    </row>
    <row r="167" spans="1:65" s="2" customFormat="1" ht="24.25" customHeight="1">
      <c r="A167" s="37"/>
      <c r="B167" s="38"/>
      <c r="C167" s="181" t="s">
        <v>285</v>
      </c>
      <c r="D167" s="181" t="s">
        <v>160</v>
      </c>
      <c r="E167" s="182" t="s">
        <v>892</v>
      </c>
      <c r="F167" s="183" t="s">
        <v>893</v>
      </c>
      <c r="G167" s="184" t="s">
        <v>191</v>
      </c>
      <c r="H167" s="185">
        <v>230</v>
      </c>
      <c r="I167" s="186"/>
      <c r="J167" s="187">
        <f>ROUND(I167*H167,2)</f>
        <v>0</v>
      </c>
      <c r="K167" s="183" t="s">
        <v>805</v>
      </c>
      <c r="L167" s="42"/>
      <c r="M167" s="188" t="s">
        <v>19</v>
      </c>
      <c r="N167" s="189" t="s">
        <v>43</v>
      </c>
      <c r="O167" s="67"/>
      <c r="P167" s="190">
        <f>O167*H167</f>
        <v>0</v>
      </c>
      <c r="Q167" s="190">
        <v>0</v>
      </c>
      <c r="R167" s="190">
        <f>Q167*H167</f>
        <v>0</v>
      </c>
      <c r="S167" s="190">
        <v>0</v>
      </c>
      <c r="T167" s="191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92" t="s">
        <v>165</v>
      </c>
      <c r="AT167" s="192" t="s">
        <v>160</v>
      </c>
      <c r="AU167" s="192" t="s">
        <v>81</v>
      </c>
      <c r="AY167" s="20" t="s">
        <v>158</v>
      </c>
      <c r="BE167" s="193">
        <f>IF(N167="základní",J167,0)</f>
        <v>0</v>
      </c>
      <c r="BF167" s="193">
        <f>IF(N167="snížená",J167,0)</f>
        <v>0</v>
      </c>
      <c r="BG167" s="193">
        <f>IF(N167="zákl. přenesená",J167,0)</f>
        <v>0</v>
      </c>
      <c r="BH167" s="193">
        <f>IF(N167="sníž. přenesená",J167,0)</f>
        <v>0</v>
      </c>
      <c r="BI167" s="193">
        <f>IF(N167="nulová",J167,0)</f>
        <v>0</v>
      </c>
      <c r="BJ167" s="20" t="s">
        <v>79</v>
      </c>
      <c r="BK167" s="193">
        <f>ROUND(I167*H167,2)</f>
        <v>0</v>
      </c>
      <c r="BL167" s="20" t="s">
        <v>165</v>
      </c>
      <c r="BM167" s="192" t="s">
        <v>894</v>
      </c>
    </row>
    <row r="168" spans="1:65" s="2" customFormat="1" ht="54">
      <c r="A168" s="37"/>
      <c r="B168" s="38"/>
      <c r="C168" s="39"/>
      <c r="D168" s="194" t="s">
        <v>167</v>
      </c>
      <c r="E168" s="39"/>
      <c r="F168" s="195" t="s">
        <v>895</v>
      </c>
      <c r="G168" s="39"/>
      <c r="H168" s="39"/>
      <c r="I168" s="196"/>
      <c r="J168" s="39"/>
      <c r="K168" s="39"/>
      <c r="L168" s="42"/>
      <c r="M168" s="197"/>
      <c r="N168" s="198"/>
      <c r="O168" s="67"/>
      <c r="P168" s="67"/>
      <c r="Q168" s="67"/>
      <c r="R168" s="67"/>
      <c r="S168" s="67"/>
      <c r="T168" s="68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20" t="s">
        <v>167</v>
      </c>
      <c r="AU168" s="20" t="s">
        <v>81</v>
      </c>
    </row>
    <row r="169" spans="1:65" s="2" customFormat="1" ht="16.5" customHeight="1">
      <c r="A169" s="37"/>
      <c r="B169" s="38"/>
      <c r="C169" s="233" t="s">
        <v>292</v>
      </c>
      <c r="D169" s="233" t="s">
        <v>220</v>
      </c>
      <c r="E169" s="234" t="s">
        <v>896</v>
      </c>
      <c r="F169" s="235" t="s">
        <v>897</v>
      </c>
      <c r="G169" s="236" t="s">
        <v>375</v>
      </c>
      <c r="H169" s="237">
        <v>296</v>
      </c>
      <c r="I169" s="238"/>
      <c r="J169" s="239">
        <f>ROUND(I169*H169,2)</f>
        <v>0</v>
      </c>
      <c r="K169" s="235" t="s">
        <v>805</v>
      </c>
      <c r="L169" s="240"/>
      <c r="M169" s="241" t="s">
        <v>19</v>
      </c>
      <c r="N169" s="242" t="s">
        <v>43</v>
      </c>
      <c r="O169" s="67"/>
      <c r="P169" s="190">
        <f>O169*H169</f>
        <v>0</v>
      </c>
      <c r="Q169" s="190">
        <v>9.0000000000000006E-5</v>
      </c>
      <c r="R169" s="190">
        <f>Q169*H169</f>
        <v>2.664E-2</v>
      </c>
      <c r="S169" s="190">
        <v>0</v>
      </c>
      <c r="T169" s="191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192" t="s">
        <v>219</v>
      </c>
      <c r="AT169" s="192" t="s">
        <v>220</v>
      </c>
      <c r="AU169" s="192" t="s">
        <v>81</v>
      </c>
      <c r="AY169" s="20" t="s">
        <v>158</v>
      </c>
      <c r="BE169" s="193">
        <f>IF(N169="základní",J169,0)</f>
        <v>0</v>
      </c>
      <c r="BF169" s="193">
        <f>IF(N169="snížená",J169,0)</f>
        <v>0</v>
      </c>
      <c r="BG169" s="193">
        <f>IF(N169="zákl. přenesená",J169,0)</f>
        <v>0</v>
      </c>
      <c r="BH169" s="193">
        <f>IF(N169="sníž. přenesená",J169,0)</f>
        <v>0</v>
      </c>
      <c r="BI169" s="193">
        <f>IF(N169="nulová",J169,0)</f>
        <v>0</v>
      </c>
      <c r="BJ169" s="20" t="s">
        <v>79</v>
      </c>
      <c r="BK169" s="193">
        <f>ROUND(I169*H169,2)</f>
        <v>0</v>
      </c>
      <c r="BL169" s="20" t="s">
        <v>165</v>
      </c>
      <c r="BM169" s="192" t="s">
        <v>898</v>
      </c>
    </row>
    <row r="170" spans="1:65" s="2" customFormat="1">
      <c r="A170" s="37"/>
      <c r="B170" s="38"/>
      <c r="C170" s="39"/>
      <c r="D170" s="194" t="s">
        <v>167</v>
      </c>
      <c r="E170" s="39"/>
      <c r="F170" s="195" t="s">
        <v>897</v>
      </c>
      <c r="G170" s="39"/>
      <c r="H170" s="39"/>
      <c r="I170" s="196"/>
      <c r="J170" s="39"/>
      <c r="K170" s="39"/>
      <c r="L170" s="42"/>
      <c r="M170" s="197"/>
      <c r="N170" s="198"/>
      <c r="O170" s="67"/>
      <c r="P170" s="67"/>
      <c r="Q170" s="67"/>
      <c r="R170" s="67"/>
      <c r="S170" s="67"/>
      <c r="T170" s="68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20" t="s">
        <v>167</v>
      </c>
      <c r="AU170" s="20" t="s">
        <v>81</v>
      </c>
    </row>
    <row r="171" spans="1:65" s="13" customFormat="1">
      <c r="B171" s="201"/>
      <c r="C171" s="202"/>
      <c r="D171" s="194" t="s">
        <v>176</v>
      </c>
      <c r="E171" s="203" t="s">
        <v>19</v>
      </c>
      <c r="F171" s="204" t="s">
        <v>899</v>
      </c>
      <c r="G171" s="202"/>
      <c r="H171" s="203" t="s">
        <v>19</v>
      </c>
      <c r="I171" s="205"/>
      <c r="J171" s="202"/>
      <c r="K171" s="202"/>
      <c r="L171" s="206"/>
      <c r="M171" s="207"/>
      <c r="N171" s="208"/>
      <c r="O171" s="208"/>
      <c r="P171" s="208"/>
      <c r="Q171" s="208"/>
      <c r="R171" s="208"/>
      <c r="S171" s="208"/>
      <c r="T171" s="209"/>
      <c r="AT171" s="210" t="s">
        <v>176</v>
      </c>
      <c r="AU171" s="210" t="s">
        <v>81</v>
      </c>
      <c r="AV171" s="13" t="s">
        <v>79</v>
      </c>
      <c r="AW171" s="13" t="s">
        <v>34</v>
      </c>
      <c r="AX171" s="13" t="s">
        <v>72</v>
      </c>
      <c r="AY171" s="210" t="s">
        <v>158</v>
      </c>
    </row>
    <row r="172" spans="1:65" s="14" customFormat="1">
      <c r="B172" s="211"/>
      <c r="C172" s="212"/>
      <c r="D172" s="194" t="s">
        <v>176</v>
      </c>
      <c r="E172" s="213" t="s">
        <v>19</v>
      </c>
      <c r="F172" s="214" t="s">
        <v>900</v>
      </c>
      <c r="G172" s="212"/>
      <c r="H172" s="215">
        <v>296</v>
      </c>
      <c r="I172" s="216"/>
      <c r="J172" s="212"/>
      <c r="K172" s="212"/>
      <c r="L172" s="217"/>
      <c r="M172" s="218"/>
      <c r="N172" s="219"/>
      <c r="O172" s="219"/>
      <c r="P172" s="219"/>
      <c r="Q172" s="219"/>
      <c r="R172" s="219"/>
      <c r="S172" s="219"/>
      <c r="T172" s="220"/>
      <c r="AT172" s="221" t="s">
        <v>176</v>
      </c>
      <c r="AU172" s="221" t="s">
        <v>81</v>
      </c>
      <c r="AV172" s="14" t="s">
        <v>81</v>
      </c>
      <c r="AW172" s="14" t="s">
        <v>34</v>
      </c>
      <c r="AX172" s="14" t="s">
        <v>72</v>
      </c>
      <c r="AY172" s="221" t="s">
        <v>158</v>
      </c>
    </row>
    <row r="173" spans="1:65" s="15" customFormat="1">
      <c r="B173" s="222"/>
      <c r="C173" s="223"/>
      <c r="D173" s="194" t="s">
        <v>176</v>
      </c>
      <c r="E173" s="224" t="s">
        <v>19</v>
      </c>
      <c r="F173" s="225" t="s">
        <v>179</v>
      </c>
      <c r="G173" s="223"/>
      <c r="H173" s="226">
        <v>296</v>
      </c>
      <c r="I173" s="227"/>
      <c r="J173" s="223"/>
      <c r="K173" s="223"/>
      <c r="L173" s="228"/>
      <c r="M173" s="229"/>
      <c r="N173" s="230"/>
      <c r="O173" s="230"/>
      <c r="P173" s="230"/>
      <c r="Q173" s="230"/>
      <c r="R173" s="230"/>
      <c r="S173" s="230"/>
      <c r="T173" s="231"/>
      <c r="AT173" s="232" t="s">
        <v>176</v>
      </c>
      <c r="AU173" s="232" t="s">
        <v>81</v>
      </c>
      <c r="AV173" s="15" t="s">
        <v>165</v>
      </c>
      <c r="AW173" s="15" t="s">
        <v>34</v>
      </c>
      <c r="AX173" s="15" t="s">
        <v>79</v>
      </c>
      <c r="AY173" s="232" t="s">
        <v>158</v>
      </c>
    </row>
    <row r="174" spans="1:65" s="2" customFormat="1" ht="21.75" customHeight="1">
      <c r="A174" s="37"/>
      <c r="B174" s="38"/>
      <c r="C174" s="233" t="s">
        <v>298</v>
      </c>
      <c r="D174" s="233" t="s">
        <v>220</v>
      </c>
      <c r="E174" s="234" t="s">
        <v>901</v>
      </c>
      <c r="F174" s="235" t="s">
        <v>902</v>
      </c>
      <c r="G174" s="236" t="s">
        <v>375</v>
      </c>
      <c r="H174" s="237">
        <v>148</v>
      </c>
      <c r="I174" s="238"/>
      <c r="J174" s="239">
        <f>ROUND(I174*H174,2)</f>
        <v>0</v>
      </c>
      <c r="K174" s="235" t="s">
        <v>805</v>
      </c>
      <c r="L174" s="240"/>
      <c r="M174" s="241" t="s">
        <v>19</v>
      </c>
      <c r="N174" s="242" t="s">
        <v>43</v>
      </c>
      <c r="O174" s="67"/>
      <c r="P174" s="190">
        <f>O174*H174</f>
        <v>0</v>
      </c>
      <c r="Q174" s="190">
        <v>1.8000000000000001E-4</v>
      </c>
      <c r="R174" s="190">
        <f>Q174*H174</f>
        <v>2.664E-2</v>
      </c>
      <c r="S174" s="190">
        <v>0</v>
      </c>
      <c r="T174" s="191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192" t="s">
        <v>219</v>
      </c>
      <c r="AT174" s="192" t="s">
        <v>220</v>
      </c>
      <c r="AU174" s="192" t="s">
        <v>81</v>
      </c>
      <c r="AY174" s="20" t="s">
        <v>158</v>
      </c>
      <c r="BE174" s="193">
        <f>IF(N174="základní",J174,0)</f>
        <v>0</v>
      </c>
      <c r="BF174" s="193">
        <f>IF(N174="snížená",J174,0)</f>
        <v>0</v>
      </c>
      <c r="BG174" s="193">
        <f>IF(N174="zákl. přenesená",J174,0)</f>
        <v>0</v>
      </c>
      <c r="BH174" s="193">
        <f>IF(N174="sníž. přenesená",J174,0)</f>
        <v>0</v>
      </c>
      <c r="BI174" s="193">
        <f>IF(N174="nulová",J174,0)</f>
        <v>0</v>
      </c>
      <c r="BJ174" s="20" t="s">
        <v>79</v>
      </c>
      <c r="BK174" s="193">
        <f>ROUND(I174*H174,2)</f>
        <v>0</v>
      </c>
      <c r="BL174" s="20" t="s">
        <v>165</v>
      </c>
      <c r="BM174" s="192" t="s">
        <v>903</v>
      </c>
    </row>
    <row r="175" spans="1:65" s="2" customFormat="1">
      <c r="A175" s="37"/>
      <c r="B175" s="38"/>
      <c r="C175" s="39"/>
      <c r="D175" s="194" t="s">
        <v>167</v>
      </c>
      <c r="E175" s="39"/>
      <c r="F175" s="195" t="s">
        <v>902</v>
      </c>
      <c r="G175" s="39"/>
      <c r="H175" s="39"/>
      <c r="I175" s="196"/>
      <c r="J175" s="39"/>
      <c r="K175" s="39"/>
      <c r="L175" s="42"/>
      <c r="M175" s="197"/>
      <c r="N175" s="198"/>
      <c r="O175" s="67"/>
      <c r="P175" s="67"/>
      <c r="Q175" s="67"/>
      <c r="R175" s="67"/>
      <c r="S175" s="67"/>
      <c r="T175" s="68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20" t="s">
        <v>167</v>
      </c>
      <c r="AU175" s="20" t="s">
        <v>81</v>
      </c>
    </row>
    <row r="176" spans="1:65" s="13" customFormat="1">
      <c r="B176" s="201"/>
      <c r="C176" s="202"/>
      <c r="D176" s="194" t="s">
        <v>176</v>
      </c>
      <c r="E176" s="203" t="s">
        <v>19</v>
      </c>
      <c r="F176" s="204" t="s">
        <v>904</v>
      </c>
      <c r="G176" s="202"/>
      <c r="H176" s="203" t="s">
        <v>19</v>
      </c>
      <c r="I176" s="205"/>
      <c r="J176" s="202"/>
      <c r="K176" s="202"/>
      <c r="L176" s="206"/>
      <c r="M176" s="207"/>
      <c r="N176" s="208"/>
      <c r="O176" s="208"/>
      <c r="P176" s="208"/>
      <c r="Q176" s="208"/>
      <c r="R176" s="208"/>
      <c r="S176" s="208"/>
      <c r="T176" s="209"/>
      <c r="AT176" s="210" t="s">
        <v>176</v>
      </c>
      <c r="AU176" s="210" t="s">
        <v>81</v>
      </c>
      <c r="AV176" s="13" t="s">
        <v>79</v>
      </c>
      <c r="AW176" s="13" t="s">
        <v>34</v>
      </c>
      <c r="AX176" s="13" t="s">
        <v>72</v>
      </c>
      <c r="AY176" s="210" t="s">
        <v>158</v>
      </c>
    </row>
    <row r="177" spans="1:65" s="14" customFormat="1">
      <c r="B177" s="211"/>
      <c r="C177" s="212"/>
      <c r="D177" s="194" t="s">
        <v>176</v>
      </c>
      <c r="E177" s="213" t="s">
        <v>19</v>
      </c>
      <c r="F177" s="214" t="s">
        <v>905</v>
      </c>
      <c r="G177" s="212"/>
      <c r="H177" s="215">
        <v>148</v>
      </c>
      <c r="I177" s="216"/>
      <c r="J177" s="212"/>
      <c r="K177" s="212"/>
      <c r="L177" s="217"/>
      <c r="M177" s="218"/>
      <c r="N177" s="219"/>
      <c r="O177" s="219"/>
      <c r="P177" s="219"/>
      <c r="Q177" s="219"/>
      <c r="R177" s="219"/>
      <c r="S177" s="219"/>
      <c r="T177" s="220"/>
      <c r="AT177" s="221" t="s">
        <v>176</v>
      </c>
      <c r="AU177" s="221" t="s">
        <v>81</v>
      </c>
      <c r="AV177" s="14" t="s">
        <v>81</v>
      </c>
      <c r="AW177" s="14" t="s">
        <v>34</v>
      </c>
      <c r="AX177" s="14" t="s">
        <v>72</v>
      </c>
      <c r="AY177" s="221" t="s">
        <v>158</v>
      </c>
    </row>
    <row r="178" spans="1:65" s="15" customFormat="1">
      <c r="B178" s="222"/>
      <c r="C178" s="223"/>
      <c r="D178" s="194" t="s">
        <v>176</v>
      </c>
      <c r="E178" s="224" t="s">
        <v>19</v>
      </c>
      <c r="F178" s="225" t="s">
        <v>179</v>
      </c>
      <c r="G178" s="223"/>
      <c r="H178" s="226">
        <v>148</v>
      </c>
      <c r="I178" s="227"/>
      <c r="J178" s="223"/>
      <c r="K178" s="223"/>
      <c r="L178" s="228"/>
      <c r="M178" s="229"/>
      <c r="N178" s="230"/>
      <c r="O178" s="230"/>
      <c r="P178" s="230"/>
      <c r="Q178" s="230"/>
      <c r="R178" s="230"/>
      <c r="S178" s="230"/>
      <c r="T178" s="231"/>
      <c r="AT178" s="232" t="s">
        <v>176</v>
      </c>
      <c r="AU178" s="232" t="s">
        <v>81</v>
      </c>
      <c r="AV178" s="15" t="s">
        <v>165</v>
      </c>
      <c r="AW178" s="15" t="s">
        <v>34</v>
      </c>
      <c r="AX178" s="15" t="s">
        <v>79</v>
      </c>
      <c r="AY178" s="232" t="s">
        <v>158</v>
      </c>
    </row>
    <row r="179" spans="1:65" s="12" customFormat="1" ht="25.9" customHeight="1">
      <c r="B179" s="165"/>
      <c r="C179" s="166"/>
      <c r="D179" s="167" t="s">
        <v>71</v>
      </c>
      <c r="E179" s="168" t="s">
        <v>788</v>
      </c>
      <c r="F179" s="168" t="s">
        <v>789</v>
      </c>
      <c r="G179" s="166"/>
      <c r="H179" s="166"/>
      <c r="I179" s="169"/>
      <c r="J179" s="170">
        <f>BK179</f>
        <v>0</v>
      </c>
      <c r="K179" s="166"/>
      <c r="L179" s="171"/>
      <c r="M179" s="172"/>
      <c r="N179" s="173"/>
      <c r="O179" s="173"/>
      <c r="P179" s="174">
        <f>SUM(P180:P234)</f>
        <v>0</v>
      </c>
      <c r="Q179" s="173"/>
      <c r="R179" s="174">
        <f>SUM(R180:R234)</f>
        <v>0</v>
      </c>
      <c r="S179" s="173"/>
      <c r="T179" s="175">
        <f>SUM(T180:T234)</f>
        <v>0</v>
      </c>
      <c r="AR179" s="176" t="s">
        <v>165</v>
      </c>
      <c r="AT179" s="177" t="s">
        <v>71</v>
      </c>
      <c r="AU179" s="177" t="s">
        <v>72</v>
      </c>
      <c r="AY179" s="176" t="s">
        <v>158</v>
      </c>
      <c r="BK179" s="178">
        <f>SUM(BK180:BK234)</f>
        <v>0</v>
      </c>
    </row>
    <row r="180" spans="1:65" s="2" customFormat="1" ht="37.9" customHeight="1">
      <c r="A180" s="37"/>
      <c r="B180" s="38"/>
      <c r="C180" s="181" t="s">
        <v>304</v>
      </c>
      <c r="D180" s="181" t="s">
        <v>160</v>
      </c>
      <c r="E180" s="182" t="s">
        <v>906</v>
      </c>
      <c r="F180" s="183" t="s">
        <v>907</v>
      </c>
      <c r="G180" s="184" t="s">
        <v>223</v>
      </c>
      <c r="H180" s="185">
        <v>297.66399999999999</v>
      </c>
      <c r="I180" s="186"/>
      <c r="J180" s="187">
        <f>ROUND(I180*H180,2)</f>
        <v>0</v>
      </c>
      <c r="K180" s="183" t="s">
        <v>805</v>
      </c>
      <c r="L180" s="42"/>
      <c r="M180" s="188" t="s">
        <v>19</v>
      </c>
      <c r="N180" s="189" t="s">
        <v>43</v>
      </c>
      <c r="O180" s="67"/>
      <c r="P180" s="190">
        <f>O180*H180</f>
        <v>0</v>
      </c>
      <c r="Q180" s="190">
        <v>0</v>
      </c>
      <c r="R180" s="190">
        <f>Q180*H180</f>
        <v>0</v>
      </c>
      <c r="S180" s="190">
        <v>0</v>
      </c>
      <c r="T180" s="191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192" t="s">
        <v>908</v>
      </c>
      <c r="AT180" s="192" t="s">
        <v>160</v>
      </c>
      <c r="AU180" s="192" t="s">
        <v>79</v>
      </c>
      <c r="AY180" s="20" t="s">
        <v>158</v>
      </c>
      <c r="BE180" s="193">
        <f>IF(N180="základní",J180,0)</f>
        <v>0</v>
      </c>
      <c r="BF180" s="193">
        <f>IF(N180="snížená",J180,0)</f>
        <v>0</v>
      </c>
      <c r="BG180" s="193">
        <f>IF(N180="zákl. přenesená",J180,0)</f>
        <v>0</v>
      </c>
      <c r="BH180" s="193">
        <f>IF(N180="sníž. přenesená",J180,0)</f>
        <v>0</v>
      </c>
      <c r="BI180" s="193">
        <f>IF(N180="nulová",J180,0)</f>
        <v>0</v>
      </c>
      <c r="BJ180" s="20" t="s">
        <v>79</v>
      </c>
      <c r="BK180" s="193">
        <f>ROUND(I180*H180,2)</f>
        <v>0</v>
      </c>
      <c r="BL180" s="20" t="s">
        <v>908</v>
      </c>
      <c r="BM180" s="192" t="s">
        <v>909</v>
      </c>
    </row>
    <row r="181" spans="1:65" s="2" customFormat="1" ht="45">
      <c r="A181" s="37"/>
      <c r="B181" s="38"/>
      <c r="C181" s="39"/>
      <c r="D181" s="194" t="s">
        <v>167</v>
      </c>
      <c r="E181" s="39"/>
      <c r="F181" s="195" t="s">
        <v>910</v>
      </c>
      <c r="G181" s="39"/>
      <c r="H181" s="39"/>
      <c r="I181" s="196"/>
      <c r="J181" s="39"/>
      <c r="K181" s="39"/>
      <c r="L181" s="42"/>
      <c r="M181" s="197"/>
      <c r="N181" s="198"/>
      <c r="O181" s="67"/>
      <c r="P181" s="67"/>
      <c r="Q181" s="67"/>
      <c r="R181" s="67"/>
      <c r="S181" s="67"/>
      <c r="T181" s="68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20" t="s">
        <v>167</v>
      </c>
      <c r="AU181" s="20" t="s">
        <v>79</v>
      </c>
    </row>
    <row r="182" spans="1:65" s="2" customFormat="1" ht="27">
      <c r="A182" s="37"/>
      <c r="B182" s="38"/>
      <c r="C182" s="39"/>
      <c r="D182" s="194" t="s">
        <v>862</v>
      </c>
      <c r="E182" s="39"/>
      <c r="F182" s="246" t="s">
        <v>911</v>
      </c>
      <c r="G182" s="39"/>
      <c r="H182" s="39"/>
      <c r="I182" s="196"/>
      <c r="J182" s="39"/>
      <c r="K182" s="39"/>
      <c r="L182" s="42"/>
      <c r="M182" s="197"/>
      <c r="N182" s="198"/>
      <c r="O182" s="67"/>
      <c r="P182" s="67"/>
      <c r="Q182" s="67"/>
      <c r="R182" s="67"/>
      <c r="S182" s="67"/>
      <c r="T182" s="68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20" t="s">
        <v>862</v>
      </c>
      <c r="AU182" s="20" t="s">
        <v>79</v>
      </c>
    </row>
    <row r="183" spans="1:65" s="13" customFormat="1">
      <c r="B183" s="201"/>
      <c r="C183" s="202"/>
      <c r="D183" s="194" t="s">
        <v>176</v>
      </c>
      <c r="E183" s="203" t="s">
        <v>19</v>
      </c>
      <c r="F183" s="204" t="s">
        <v>912</v>
      </c>
      <c r="G183" s="202"/>
      <c r="H183" s="203" t="s">
        <v>19</v>
      </c>
      <c r="I183" s="205"/>
      <c r="J183" s="202"/>
      <c r="K183" s="202"/>
      <c r="L183" s="206"/>
      <c r="M183" s="207"/>
      <c r="N183" s="208"/>
      <c r="O183" s="208"/>
      <c r="P183" s="208"/>
      <c r="Q183" s="208"/>
      <c r="R183" s="208"/>
      <c r="S183" s="208"/>
      <c r="T183" s="209"/>
      <c r="AT183" s="210" t="s">
        <v>176</v>
      </c>
      <c r="AU183" s="210" t="s">
        <v>79</v>
      </c>
      <c r="AV183" s="13" t="s">
        <v>79</v>
      </c>
      <c r="AW183" s="13" t="s">
        <v>34</v>
      </c>
      <c r="AX183" s="13" t="s">
        <v>72</v>
      </c>
      <c r="AY183" s="210" t="s">
        <v>158</v>
      </c>
    </row>
    <row r="184" spans="1:65" s="14" customFormat="1">
      <c r="B184" s="211"/>
      <c r="C184" s="212"/>
      <c r="D184" s="194" t="s">
        <v>176</v>
      </c>
      <c r="E184" s="213" t="s">
        <v>19</v>
      </c>
      <c r="F184" s="214" t="s">
        <v>913</v>
      </c>
      <c r="G184" s="212"/>
      <c r="H184" s="215">
        <v>1.69</v>
      </c>
      <c r="I184" s="216"/>
      <c r="J184" s="212"/>
      <c r="K184" s="212"/>
      <c r="L184" s="217"/>
      <c r="M184" s="218"/>
      <c r="N184" s="219"/>
      <c r="O184" s="219"/>
      <c r="P184" s="219"/>
      <c r="Q184" s="219"/>
      <c r="R184" s="219"/>
      <c r="S184" s="219"/>
      <c r="T184" s="220"/>
      <c r="AT184" s="221" t="s">
        <v>176</v>
      </c>
      <c r="AU184" s="221" t="s">
        <v>79</v>
      </c>
      <c r="AV184" s="14" t="s">
        <v>81</v>
      </c>
      <c r="AW184" s="14" t="s">
        <v>34</v>
      </c>
      <c r="AX184" s="14" t="s">
        <v>72</v>
      </c>
      <c r="AY184" s="221" t="s">
        <v>158</v>
      </c>
    </row>
    <row r="185" spans="1:65" s="13" customFormat="1">
      <c r="B185" s="201"/>
      <c r="C185" s="202"/>
      <c r="D185" s="194" t="s">
        <v>176</v>
      </c>
      <c r="E185" s="203" t="s">
        <v>19</v>
      </c>
      <c r="F185" s="204" t="s">
        <v>914</v>
      </c>
      <c r="G185" s="202"/>
      <c r="H185" s="203" t="s">
        <v>19</v>
      </c>
      <c r="I185" s="205"/>
      <c r="J185" s="202"/>
      <c r="K185" s="202"/>
      <c r="L185" s="206"/>
      <c r="M185" s="207"/>
      <c r="N185" s="208"/>
      <c r="O185" s="208"/>
      <c r="P185" s="208"/>
      <c r="Q185" s="208"/>
      <c r="R185" s="208"/>
      <c r="S185" s="208"/>
      <c r="T185" s="209"/>
      <c r="AT185" s="210" t="s">
        <v>176</v>
      </c>
      <c r="AU185" s="210" t="s">
        <v>79</v>
      </c>
      <c r="AV185" s="13" t="s">
        <v>79</v>
      </c>
      <c r="AW185" s="13" t="s">
        <v>34</v>
      </c>
      <c r="AX185" s="13" t="s">
        <v>72</v>
      </c>
      <c r="AY185" s="210" t="s">
        <v>158</v>
      </c>
    </row>
    <row r="186" spans="1:65" s="14" customFormat="1">
      <c r="B186" s="211"/>
      <c r="C186" s="212"/>
      <c r="D186" s="194" t="s">
        <v>176</v>
      </c>
      <c r="E186" s="213" t="s">
        <v>19</v>
      </c>
      <c r="F186" s="214" t="s">
        <v>915</v>
      </c>
      <c r="G186" s="212"/>
      <c r="H186" s="215">
        <v>121.176</v>
      </c>
      <c r="I186" s="216"/>
      <c r="J186" s="212"/>
      <c r="K186" s="212"/>
      <c r="L186" s="217"/>
      <c r="M186" s="218"/>
      <c r="N186" s="219"/>
      <c r="O186" s="219"/>
      <c r="P186" s="219"/>
      <c r="Q186" s="219"/>
      <c r="R186" s="219"/>
      <c r="S186" s="219"/>
      <c r="T186" s="220"/>
      <c r="AT186" s="221" t="s">
        <v>176</v>
      </c>
      <c r="AU186" s="221" t="s">
        <v>79</v>
      </c>
      <c r="AV186" s="14" t="s">
        <v>81</v>
      </c>
      <c r="AW186" s="14" t="s">
        <v>34</v>
      </c>
      <c r="AX186" s="14" t="s">
        <v>72</v>
      </c>
      <c r="AY186" s="221" t="s">
        <v>158</v>
      </c>
    </row>
    <row r="187" spans="1:65" s="13" customFormat="1">
      <c r="B187" s="201"/>
      <c r="C187" s="202"/>
      <c r="D187" s="194" t="s">
        <v>176</v>
      </c>
      <c r="E187" s="203" t="s">
        <v>19</v>
      </c>
      <c r="F187" s="204" t="s">
        <v>829</v>
      </c>
      <c r="G187" s="202"/>
      <c r="H187" s="203" t="s">
        <v>19</v>
      </c>
      <c r="I187" s="205"/>
      <c r="J187" s="202"/>
      <c r="K187" s="202"/>
      <c r="L187" s="206"/>
      <c r="M187" s="207"/>
      <c r="N187" s="208"/>
      <c r="O187" s="208"/>
      <c r="P187" s="208"/>
      <c r="Q187" s="208"/>
      <c r="R187" s="208"/>
      <c r="S187" s="208"/>
      <c r="T187" s="209"/>
      <c r="AT187" s="210" t="s">
        <v>176</v>
      </c>
      <c r="AU187" s="210" t="s">
        <v>79</v>
      </c>
      <c r="AV187" s="13" t="s">
        <v>79</v>
      </c>
      <c r="AW187" s="13" t="s">
        <v>34</v>
      </c>
      <c r="AX187" s="13" t="s">
        <v>72</v>
      </c>
      <c r="AY187" s="210" t="s">
        <v>158</v>
      </c>
    </row>
    <row r="188" spans="1:65" s="14" customFormat="1">
      <c r="B188" s="211"/>
      <c r="C188" s="212"/>
      <c r="D188" s="194" t="s">
        <v>176</v>
      </c>
      <c r="E188" s="213" t="s">
        <v>19</v>
      </c>
      <c r="F188" s="214" t="s">
        <v>916</v>
      </c>
      <c r="G188" s="212"/>
      <c r="H188" s="215">
        <v>21.623999999999999</v>
      </c>
      <c r="I188" s="216"/>
      <c r="J188" s="212"/>
      <c r="K188" s="212"/>
      <c r="L188" s="217"/>
      <c r="M188" s="218"/>
      <c r="N188" s="219"/>
      <c r="O188" s="219"/>
      <c r="P188" s="219"/>
      <c r="Q188" s="219"/>
      <c r="R188" s="219"/>
      <c r="S188" s="219"/>
      <c r="T188" s="220"/>
      <c r="AT188" s="221" t="s">
        <v>176</v>
      </c>
      <c r="AU188" s="221" t="s">
        <v>79</v>
      </c>
      <c r="AV188" s="14" t="s">
        <v>81</v>
      </c>
      <c r="AW188" s="14" t="s">
        <v>34</v>
      </c>
      <c r="AX188" s="14" t="s">
        <v>72</v>
      </c>
      <c r="AY188" s="221" t="s">
        <v>158</v>
      </c>
    </row>
    <row r="189" spans="1:65" s="13" customFormat="1">
      <c r="B189" s="201"/>
      <c r="C189" s="202"/>
      <c r="D189" s="194" t="s">
        <v>176</v>
      </c>
      <c r="E189" s="203" t="s">
        <v>19</v>
      </c>
      <c r="F189" s="204" t="s">
        <v>815</v>
      </c>
      <c r="G189" s="202"/>
      <c r="H189" s="203" t="s">
        <v>19</v>
      </c>
      <c r="I189" s="205"/>
      <c r="J189" s="202"/>
      <c r="K189" s="202"/>
      <c r="L189" s="206"/>
      <c r="M189" s="207"/>
      <c r="N189" s="208"/>
      <c r="O189" s="208"/>
      <c r="P189" s="208"/>
      <c r="Q189" s="208"/>
      <c r="R189" s="208"/>
      <c r="S189" s="208"/>
      <c r="T189" s="209"/>
      <c r="AT189" s="210" t="s">
        <v>176</v>
      </c>
      <c r="AU189" s="210" t="s">
        <v>79</v>
      </c>
      <c r="AV189" s="13" t="s">
        <v>79</v>
      </c>
      <c r="AW189" s="13" t="s">
        <v>34</v>
      </c>
      <c r="AX189" s="13" t="s">
        <v>72</v>
      </c>
      <c r="AY189" s="210" t="s">
        <v>158</v>
      </c>
    </row>
    <row r="190" spans="1:65" s="14" customFormat="1">
      <c r="B190" s="211"/>
      <c r="C190" s="212"/>
      <c r="D190" s="194" t="s">
        <v>176</v>
      </c>
      <c r="E190" s="213" t="s">
        <v>19</v>
      </c>
      <c r="F190" s="214" t="s">
        <v>917</v>
      </c>
      <c r="G190" s="212"/>
      <c r="H190" s="215">
        <v>153.12</v>
      </c>
      <c r="I190" s="216"/>
      <c r="J190" s="212"/>
      <c r="K190" s="212"/>
      <c r="L190" s="217"/>
      <c r="M190" s="218"/>
      <c r="N190" s="219"/>
      <c r="O190" s="219"/>
      <c r="P190" s="219"/>
      <c r="Q190" s="219"/>
      <c r="R190" s="219"/>
      <c r="S190" s="219"/>
      <c r="T190" s="220"/>
      <c r="AT190" s="221" t="s">
        <v>176</v>
      </c>
      <c r="AU190" s="221" t="s">
        <v>79</v>
      </c>
      <c r="AV190" s="14" t="s">
        <v>81</v>
      </c>
      <c r="AW190" s="14" t="s">
        <v>34</v>
      </c>
      <c r="AX190" s="14" t="s">
        <v>72</v>
      </c>
      <c r="AY190" s="221" t="s">
        <v>158</v>
      </c>
    </row>
    <row r="191" spans="1:65" s="13" customFormat="1">
      <c r="B191" s="201"/>
      <c r="C191" s="202"/>
      <c r="D191" s="194" t="s">
        <v>176</v>
      </c>
      <c r="E191" s="203" t="s">
        <v>19</v>
      </c>
      <c r="F191" s="204" t="s">
        <v>918</v>
      </c>
      <c r="G191" s="202"/>
      <c r="H191" s="203" t="s">
        <v>19</v>
      </c>
      <c r="I191" s="205"/>
      <c r="J191" s="202"/>
      <c r="K191" s="202"/>
      <c r="L191" s="206"/>
      <c r="M191" s="207"/>
      <c r="N191" s="208"/>
      <c r="O191" s="208"/>
      <c r="P191" s="208"/>
      <c r="Q191" s="208"/>
      <c r="R191" s="208"/>
      <c r="S191" s="208"/>
      <c r="T191" s="209"/>
      <c r="AT191" s="210" t="s">
        <v>176</v>
      </c>
      <c r="AU191" s="210" t="s">
        <v>79</v>
      </c>
      <c r="AV191" s="13" t="s">
        <v>79</v>
      </c>
      <c r="AW191" s="13" t="s">
        <v>34</v>
      </c>
      <c r="AX191" s="13" t="s">
        <v>72</v>
      </c>
      <c r="AY191" s="210" t="s">
        <v>158</v>
      </c>
    </row>
    <row r="192" spans="1:65" s="14" customFormat="1">
      <c r="B192" s="211"/>
      <c r="C192" s="212"/>
      <c r="D192" s="194" t="s">
        <v>176</v>
      </c>
      <c r="E192" s="213" t="s">
        <v>19</v>
      </c>
      <c r="F192" s="214" t="s">
        <v>919</v>
      </c>
      <c r="G192" s="212"/>
      <c r="H192" s="215">
        <v>5.3999999999999999E-2</v>
      </c>
      <c r="I192" s="216"/>
      <c r="J192" s="212"/>
      <c r="K192" s="212"/>
      <c r="L192" s="217"/>
      <c r="M192" s="218"/>
      <c r="N192" s="219"/>
      <c r="O192" s="219"/>
      <c r="P192" s="219"/>
      <c r="Q192" s="219"/>
      <c r="R192" s="219"/>
      <c r="S192" s="219"/>
      <c r="T192" s="220"/>
      <c r="AT192" s="221" t="s">
        <v>176</v>
      </c>
      <c r="AU192" s="221" t="s">
        <v>79</v>
      </c>
      <c r="AV192" s="14" t="s">
        <v>81</v>
      </c>
      <c r="AW192" s="14" t="s">
        <v>34</v>
      </c>
      <c r="AX192" s="14" t="s">
        <v>72</v>
      </c>
      <c r="AY192" s="221" t="s">
        <v>158</v>
      </c>
    </row>
    <row r="193" spans="1:65" s="15" customFormat="1">
      <c r="B193" s="222"/>
      <c r="C193" s="223"/>
      <c r="D193" s="194" t="s">
        <v>176</v>
      </c>
      <c r="E193" s="224" t="s">
        <v>19</v>
      </c>
      <c r="F193" s="225" t="s">
        <v>179</v>
      </c>
      <c r="G193" s="223"/>
      <c r="H193" s="226">
        <v>297.66399999999999</v>
      </c>
      <c r="I193" s="227"/>
      <c r="J193" s="223"/>
      <c r="K193" s="223"/>
      <c r="L193" s="228"/>
      <c r="M193" s="229"/>
      <c r="N193" s="230"/>
      <c r="O193" s="230"/>
      <c r="P193" s="230"/>
      <c r="Q193" s="230"/>
      <c r="R193" s="230"/>
      <c r="S193" s="230"/>
      <c r="T193" s="231"/>
      <c r="AT193" s="232" t="s">
        <v>176</v>
      </c>
      <c r="AU193" s="232" t="s">
        <v>79</v>
      </c>
      <c r="AV193" s="15" t="s">
        <v>165</v>
      </c>
      <c r="AW193" s="15" t="s">
        <v>34</v>
      </c>
      <c r="AX193" s="15" t="s">
        <v>79</v>
      </c>
      <c r="AY193" s="232" t="s">
        <v>158</v>
      </c>
    </row>
    <row r="194" spans="1:65" s="2" customFormat="1" ht="37.9" customHeight="1">
      <c r="A194" s="37"/>
      <c r="B194" s="38"/>
      <c r="C194" s="181" t="s">
        <v>7</v>
      </c>
      <c r="D194" s="181" t="s">
        <v>160</v>
      </c>
      <c r="E194" s="182" t="s">
        <v>920</v>
      </c>
      <c r="F194" s="183" t="s">
        <v>921</v>
      </c>
      <c r="G194" s="184" t="s">
        <v>223</v>
      </c>
      <c r="H194" s="185">
        <v>739.87099999999998</v>
      </c>
      <c r="I194" s="186"/>
      <c r="J194" s="187">
        <f>ROUND(I194*H194,2)</f>
        <v>0</v>
      </c>
      <c r="K194" s="183" t="s">
        <v>805</v>
      </c>
      <c r="L194" s="42"/>
      <c r="M194" s="188" t="s">
        <v>19</v>
      </c>
      <c r="N194" s="189" t="s">
        <v>43</v>
      </c>
      <c r="O194" s="67"/>
      <c r="P194" s="190">
        <f>O194*H194</f>
        <v>0</v>
      </c>
      <c r="Q194" s="190">
        <v>0</v>
      </c>
      <c r="R194" s="190">
        <f>Q194*H194</f>
        <v>0</v>
      </c>
      <c r="S194" s="190">
        <v>0</v>
      </c>
      <c r="T194" s="191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192" t="s">
        <v>908</v>
      </c>
      <c r="AT194" s="192" t="s">
        <v>160</v>
      </c>
      <c r="AU194" s="192" t="s">
        <v>79</v>
      </c>
      <c r="AY194" s="20" t="s">
        <v>158</v>
      </c>
      <c r="BE194" s="193">
        <f>IF(N194="základní",J194,0)</f>
        <v>0</v>
      </c>
      <c r="BF194" s="193">
        <f>IF(N194="snížená",J194,0)</f>
        <v>0</v>
      </c>
      <c r="BG194" s="193">
        <f>IF(N194="zákl. přenesená",J194,0)</f>
        <v>0</v>
      </c>
      <c r="BH194" s="193">
        <f>IF(N194="sníž. přenesená",J194,0)</f>
        <v>0</v>
      </c>
      <c r="BI194" s="193">
        <f>IF(N194="nulová",J194,0)</f>
        <v>0</v>
      </c>
      <c r="BJ194" s="20" t="s">
        <v>79</v>
      </c>
      <c r="BK194" s="193">
        <f>ROUND(I194*H194,2)</f>
        <v>0</v>
      </c>
      <c r="BL194" s="20" t="s">
        <v>908</v>
      </c>
      <c r="BM194" s="192" t="s">
        <v>922</v>
      </c>
    </row>
    <row r="195" spans="1:65" s="2" customFormat="1" ht="54">
      <c r="A195" s="37"/>
      <c r="B195" s="38"/>
      <c r="C195" s="39"/>
      <c r="D195" s="194" t="s">
        <v>167</v>
      </c>
      <c r="E195" s="39"/>
      <c r="F195" s="195" t="s">
        <v>923</v>
      </c>
      <c r="G195" s="39"/>
      <c r="H195" s="39"/>
      <c r="I195" s="196"/>
      <c r="J195" s="39"/>
      <c r="K195" s="39"/>
      <c r="L195" s="42"/>
      <c r="M195" s="197"/>
      <c r="N195" s="198"/>
      <c r="O195" s="67"/>
      <c r="P195" s="67"/>
      <c r="Q195" s="67"/>
      <c r="R195" s="67"/>
      <c r="S195" s="67"/>
      <c r="T195" s="68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20" t="s">
        <v>167</v>
      </c>
      <c r="AU195" s="20" t="s">
        <v>79</v>
      </c>
    </row>
    <row r="196" spans="1:65" s="2" customFormat="1" ht="27">
      <c r="A196" s="37"/>
      <c r="B196" s="38"/>
      <c r="C196" s="39"/>
      <c r="D196" s="194" t="s">
        <v>862</v>
      </c>
      <c r="E196" s="39"/>
      <c r="F196" s="246" t="s">
        <v>911</v>
      </c>
      <c r="G196" s="39"/>
      <c r="H196" s="39"/>
      <c r="I196" s="196"/>
      <c r="J196" s="39"/>
      <c r="K196" s="39"/>
      <c r="L196" s="42"/>
      <c r="M196" s="197"/>
      <c r="N196" s="198"/>
      <c r="O196" s="67"/>
      <c r="P196" s="67"/>
      <c r="Q196" s="67"/>
      <c r="R196" s="67"/>
      <c r="S196" s="67"/>
      <c r="T196" s="68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20" t="s">
        <v>862</v>
      </c>
      <c r="AU196" s="20" t="s">
        <v>79</v>
      </c>
    </row>
    <row r="197" spans="1:65" s="13" customFormat="1">
      <c r="B197" s="201"/>
      <c r="C197" s="202"/>
      <c r="D197" s="194" t="s">
        <v>176</v>
      </c>
      <c r="E197" s="203" t="s">
        <v>19</v>
      </c>
      <c r="F197" s="204" t="s">
        <v>924</v>
      </c>
      <c r="G197" s="202"/>
      <c r="H197" s="203" t="s">
        <v>19</v>
      </c>
      <c r="I197" s="205"/>
      <c r="J197" s="202"/>
      <c r="K197" s="202"/>
      <c r="L197" s="206"/>
      <c r="M197" s="207"/>
      <c r="N197" s="208"/>
      <c r="O197" s="208"/>
      <c r="P197" s="208"/>
      <c r="Q197" s="208"/>
      <c r="R197" s="208"/>
      <c r="S197" s="208"/>
      <c r="T197" s="209"/>
      <c r="AT197" s="210" t="s">
        <v>176</v>
      </c>
      <c r="AU197" s="210" t="s">
        <v>79</v>
      </c>
      <c r="AV197" s="13" t="s">
        <v>79</v>
      </c>
      <c r="AW197" s="13" t="s">
        <v>34</v>
      </c>
      <c r="AX197" s="13" t="s">
        <v>72</v>
      </c>
      <c r="AY197" s="210" t="s">
        <v>158</v>
      </c>
    </row>
    <row r="198" spans="1:65" s="13" customFormat="1">
      <c r="B198" s="201"/>
      <c r="C198" s="202"/>
      <c r="D198" s="194" t="s">
        <v>176</v>
      </c>
      <c r="E198" s="203" t="s">
        <v>19</v>
      </c>
      <c r="F198" s="204" t="s">
        <v>912</v>
      </c>
      <c r="G198" s="202"/>
      <c r="H198" s="203" t="s">
        <v>19</v>
      </c>
      <c r="I198" s="205"/>
      <c r="J198" s="202"/>
      <c r="K198" s="202"/>
      <c r="L198" s="206"/>
      <c r="M198" s="207"/>
      <c r="N198" s="208"/>
      <c r="O198" s="208"/>
      <c r="P198" s="208"/>
      <c r="Q198" s="208"/>
      <c r="R198" s="208"/>
      <c r="S198" s="208"/>
      <c r="T198" s="209"/>
      <c r="AT198" s="210" t="s">
        <v>176</v>
      </c>
      <c r="AU198" s="210" t="s">
        <v>79</v>
      </c>
      <c r="AV198" s="13" t="s">
        <v>79</v>
      </c>
      <c r="AW198" s="13" t="s">
        <v>34</v>
      </c>
      <c r="AX198" s="13" t="s">
        <v>72</v>
      </c>
      <c r="AY198" s="210" t="s">
        <v>158</v>
      </c>
    </row>
    <row r="199" spans="1:65" s="14" customFormat="1">
      <c r="B199" s="211"/>
      <c r="C199" s="212"/>
      <c r="D199" s="194" t="s">
        <v>176</v>
      </c>
      <c r="E199" s="213" t="s">
        <v>19</v>
      </c>
      <c r="F199" s="214" t="s">
        <v>925</v>
      </c>
      <c r="G199" s="212"/>
      <c r="H199" s="215">
        <v>5.069</v>
      </c>
      <c r="I199" s="216"/>
      <c r="J199" s="212"/>
      <c r="K199" s="212"/>
      <c r="L199" s="217"/>
      <c r="M199" s="218"/>
      <c r="N199" s="219"/>
      <c r="O199" s="219"/>
      <c r="P199" s="219"/>
      <c r="Q199" s="219"/>
      <c r="R199" s="219"/>
      <c r="S199" s="219"/>
      <c r="T199" s="220"/>
      <c r="AT199" s="221" t="s">
        <v>176</v>
      </c>
      <c r="AU199" s="221" t="s">
        <v>79</v>
      </c>
      <c r="AV199" s="14" t="s">
        <v>81</v>
      </c>
      <c r="AW199" s="14" t="s">
        <v>34</v>
      </c>
      <c r="AX199" s="14" t="s">
        <v>72</v>
      </c>
      <c r="AY199" s="221" t="s">
        <v>158</v>
      </c>
    </row>
    <row r="200" spans="1:65" s="13" customFormat="1">
      <c r="B200" s="201"/>
      <c r="C200" s="202"/>
      <c r="D200" s="194" t="s">
        <v>176</v>
      </c>
      <c r="E200" s="203" t="s">
        <v>19</v>
      </c>
      <c r="F200" s="204" t="s">
        <v>914</v>
      </c>
      <c r="G200" s="202"/>
      <c r="H200" s="203" t="s">
        <v>19</v>
      </c>
      <c r="I200" s="205"/>
      <c r="J200" s="202"/>
      <c r="K200" s="202"/>
      <c r="L200" s="206"/>
      <c r="M200" s="207"/>
      <c r="N200" s="208"/>
      <c r="O200" s="208"/>
      <c r="P200" s="208"/>
      <c r="Q200" s="208"/>
      <c r="R200" s="208"/>
      <c r="S200" s="208"/>
      <c r="T200" s="209"/>
      <c r="AT200" s="210" t="s">
        <v>176</v>
      </c>
      <c r="AU200" s="210" t="s">
        <v>79</v>
      </c>
      <c r="AV200" s="13" t="s">
        <v>79</v>
      </c>
      <c r="AW200" s="13" t="s">
        <v>34</v>
      </c>
      <c r="AX200" s="13" t="s">
        <v>72</v>
      </c>
      <c r="AY200" s="210" t="s">
        <v>158</v>
      </c>
    </row>
    <row r="201" spans="1:65" s="14" customFormat="1">
      <c r="B201" s="211"/>
      <c r="C201" s="212"/>
      <c r="D201" s="194" t="s">
        <v>176</v>
      </c>
      <c r="E201" s="213" t="s">
        <v>19</v>
      </c>
      <c r="F201" s="214" t="s">
        <v>926</v>
      </c>
      <c r="G201" s="212"/>
      <c r="H201" s="215">
        <v>363.52800000000002</v>
      </c>
      <c r="I201" s="216"/>
      <c r="J201" s="212"/>
      <c r="K201" s="212"/>
      <c r="L201" s="217"/>
      <c r="M201" s="218"/>
      <c r="N201" s="219"/>
      <c r="O201" s="219"/>
      <c r="P201" s="219"/>
      <c r="Q201" s="219"/>
      <c r="R201" s="219"/>
      <c r="S201" s="219"/>
      <c r="T201" s="220"/>
      <c r="AT201" s="221" t="s">
        <v>176</v>
      </c>
      <c r="AU201" s="221" t="s">
        <v>79</v>
      </c>
      <c r="AV201" s="14" t="s">
        <v>81</v>
      </c>
      <c r="AW201" s="14" t="s">
        <v>34</v>
      </c>
      <c r="AX201" s="14" t="s">
        <v>72</v>
      </c>
      <c r="AY201" s="221" t="s">
        <v>158</v>
      </c>
    </row>
    <row r="202" spans="1:65" s="13" customFormat="1">
      <c r="B202" s="201"/>
      <c r="C202" s="202"/>
      <c r="D202" s="194" t="s">
        <v>176</v>
      </c>
      <c r="E202" s="203" t="s">
        <v>19</v>
      </c>
      <c r="F202" s="204" t="s">
        <v>829</v>
      </c>
      <c r="G202" s="202"/>
      <c r="H202" s="203" t="s">
        <v>19</v>
      </c>
      <c r="I202" s="205"/>
      <c r="J202" s="202"/>
      <c r="K202" s="202"/>
      <c r="L202" s="206"/>
      <c r="M202" s="207"/>
      <c r="N202" s="208"/>
      <c r="O202" s="208"/>
      <c r="P202" s="208"/>
      <c r="Q202" s="208"/>
      <c r="R202" s="208"/>
      <c r="S202" s="208"/>
      <c r="T202" s="209"/>
      <c r="AT202" s="210" t="s">
        <v>176</v>
      </c>
      <c r="AU202" s="210" t="s">
        <v>79</v>
      </c>
      <c r="AV202" s="13" t="s">
        <v>79</v>
      </c>
      <c r="AW202" s="13" t="s">
        <v>34</v>
      </c>
      <c r="AX202" s="13" t="s">
        <v>72</v>
      </c>
      <c r="AY202" s="210" t="s">
        <v>158</v>
      </c>
    </row>
    <row r="203" spans="1:65" s="14" customFormat="1">
      <c r="B203" s="211"/>
      <c r="C203" s="212"/>
      <c r="D203" s="194" t="s">
        <v>176</v>
      </c>
      <c r="E203" s="213" t="s">
        <v>19</v>
      </c>
      <c r="F203" s="214" t="s">
        <v>927</v>
      </c>
      <c r="G203" s="212"/>
      <c r="H203" s="215">
        <v>64.872</v>
      </c>
      <c r="I203" s="216"/>
      <c r="J203" s="212"/>
      <c r="K203" s="212"/>
      <c r="L203" s="217"/>
      <c r="M203" s="218"/>
      <c r="N203" s="219"/>
      <c r="O203" s="219"/>
      <c r="P203" s="219"/>
      <c r="Q203" s="219"/>
      <c r="R203" s="219"/>
      <c r="S203" s="219"/>
      <c r="T203" s="220"/>
      <c r="AT203" s="221" t="s">
        <v>176</v>
      </c>
      <c r="AU203" s="221" t="s">
        <v>79</v>
      </c>
      <c r="AV203" s="14" t="s">
        <v>81</v>
      </c>
      <c r="AW203" s="14" t="s">
        <v>34</v>
      </c>
      <c r="AX203" s="14" t="s">
        <v>72</v>
      </c>
      <c r="AY203" s="221" t="s">
        <v>158</v>
      </c>
    </row>
    <row r="204" spans="1:65" s="13" customFormat="1">
      <c r="B204" s="201"/>
      <c r="C204" s="202"/>
      <c r="D204" s="194" t="s">
        <v>176</v>
      </c>
      <c r="E204" s="203" t="s">
        <v>19</v>
      </c>
      <c r="F204" s="204" t="s">
        <v>918</v>
      </c>
      <c r="G204" s="202"/>
      <c r="H204" s="203" t="s">
        <v>19</v>
      </c>
      <c r="I204" s="205"/>
      <c r="J204" s="202"/>
      <c r="K204" s="202"/>
      <c r="L204" s="206"/>
      <c r="M204" s="207"/>
      <c r="N204" s="208"/>
      <c r="O204" s="208"/>
      <c r="P204" s="208"/>
      <c r="Q204" s="208"/>
      <c r="R204" s="208"/>
      <c r="S204" s="208"/>
      <c r="T204" s="209"/>
      <c r="AT204" s="210" t="s">
        <v>176</v>
      </c>
      <c r="AU204" s="210" t="s">
        <v>79</v>
      </c>
      <c r="AV204" s="13" t="s">
        <v>79</v>
      </c>
      <c r="AW204" s="13" t="s">
        <v>34</v>
      </c>
      <c r="AX204" s="13" t="s">
        <v>72</v>
      </c>
      <c r="AY204" s="210" t="s">
        <v>158</v>
      </c>
    </row>
    <row r="205" spans="1:65" s="14" customFormat="1">
      <c r="B205" s="211"/>
      <c r="C205" s="212"/>
      <c r="D205" s="194" t="s">
        <v>176</v>
      </c>
      <c r="E205" s="213" t="s">
        <v>19</v>
      </c>
      <c r="F205" s="214" t="s">
        <v>928</v>
      </c>
      <c r="G205" s="212"/>
      <c r="H205" s="215">
        <v>0.16200000000000001</v>
      </c>
      <c r="I205" s="216"/>
      <c r="J205" s="212"/>
      <c r="K205" s="212"/>
      <c r="L205" s="217"/>
      <c r="M205" s="218"/>
      <c r="N205" s="219"/>
      <c r="O205" s="219"/>
      <c r="P205" s="219"/>
      <c r="Q205" s="219"/>
      <c r="R205" s="219"/>
      <c r="S205" s="219"/>
      <c r="T205" s="220"/>
      <c r="AT205" s="221" t="s">
        <v>176</v>
      </c>
      <c r="AU205" s="221" t="s">
        <v>79</v>
      </c>
      <c r="AV205" s="14" t="s">
        <v>81</v>
      </c>
      <c r="AW205" s="14" t="s">
        <v>34</v>
      </c>
      <c r="AX205" s="14" t="s">
        <v>72</v>
      </c>
      <c r="AY205" s="221" t="s">
        <v>158</v>
      </c>
    </row>
    <row r="206" spans="1:65" s="13" customFormat="1">
      <c r="B206" s="201"/>
      <c r="C206" s="202"/>
      <c r="D206" s="194" t="s">
        <v>176</v>
      </c>
      <c r="E206" s="203" t="s">
        <v>19</v>
      </c>
      <c r="F206" s="204" t="s">
        <v>929</v>
      </c>
      <c r="G206" s="202"/>
      <c r="H206" s="203" t="s">
        <v>19</v>
      </c>
      <c r="I206" s="205"/>
      <c r="J206" s="202"/>
      <c r="K206" s="202"/>
      <c r="L206" s="206"/>
      <c r="M206" s="207"/>
      <c r="N206" s="208"/>
      <c r="O206" s="208"/>
      <c r="P206" s="208"/>
      <c r="Q206" s="208"/>
      <c r="R206" s="208"/>
      <c r="S206" s="208"/>
      <c r="T206" s="209"/>
      <c r="AT206" s="210" t="s">
        <v>176</v>
      </c>
      <c r="AU206" s="210" t="s">
        <v>79</v>
      </c>
      <c r="AV206" s="13" t="s">
        <v>79</v>
      </c>
      <c r="AW206" s="13" t="s">
        <v>34</v>
      </c>
      <c r="AX206" s="13" t="s">
        <v>72</v>
      </c>
      <c r="AY206" s="210" t="s">
        <v>158</v>
      </c>
    </row>
    <row r="207" spans="1:65" s="13" customFormat="1">
      <c r="B207" s="201"/>
      <c r="C207" s="202"/>
      <c r="D207" s="194" t="s">
        <v>176</v>
      </c>
      <c r="E207" s="203" t="s">
        <v>19</v>
      </c>
      <c r="F207" s="204" t="s">
        <v>815</v>
      </c>
      <c r="G207" s="202"/>
      <c r="H207" s="203" t="s">
        <v>19</v>
      </c>
      <c r="I207" s="205"/>
      <c r="J207" s="202"/>
      <c r="K207" s="202"/>
      <c r="L207" s="206"/>
      <c r="M207" s="207"/>
      <c r="N207" s="208"/>
      <c r="O207" s="208"/>
      <c r="P207" s="208"/>
      <c r="Q207" s="208"/>
      <c r="R207" s="208"/>
      <c r="S207" s="208"/>
      <c r="T207" s="209"/>
      <c r="AT207" s="210" t="s">
        <v>176</v>
      </c>
      <c r="AU207" s="210" t="s">
        <v>79</v>
      </c>
      <c r="AV207" s="13" t="s">
        <v>79</v>
      </c>
      <c r="AW207" s="13" t="s">
        <v>34</v>
      </c>
      <c r="AX207" s="13" t="s">
        <v>72</v>
      </c>
      <c r="AY207" s="210" t="s">
        <v>158</v>
      </c>
    </row>
    <row r="208" spans="1:65" s="14" customFormat="1">
      <c r="B208" s="211"/>
      <c r="C208" s="212"/>
      <c r="D208" s="194" t="s">
        <v>176</v>
      </c>
      <c r="E208" s="213" t="s">
        <v>19</v>
      </c>
      <c r="F208" s="214" t="s">
        <v>930</v>
      </c>
      <c r="G208" s="212"/>
      <c r="H208" s="215">
        <v>306.24</v>
      </c>
      <c r="I208" s="216"/>
      <c r="J208" s="212"/>
      <c r="K208" s="212"/>
      <c r="L208" s="217"/>
      <c r="M208" s="218"/>
      <c r="N208" s="219"/>
      <c r="O208" s="219"/>
      <c r="P208" s="219"/>
      <c r="Q208" s="219"/>
      <c r="R208" s="219"/>
      <c r="S208" s="219"/>
      <c r="T208" s="220"/>
      <c r="AT208" s="221" t="s">
        <v>176</v>
      </c>
      <c r="AU208" s="221" t="s">
        <v>79</v>
      </c>
      <c r="AV208" s="14" t="s">
        <v>81</v>
      </c>
      <c r="AW208" s="14" t="s">
        <v>34</v>
      </c>
      <c r="AX208" s="14" t="s">
        <v>72</v>
      </c>
      <c r="AY208" s="221" t="s">
        <v>158</v>
      </c>
    </row>
    <row r="209" spans="1:65" s="15" customFormat="1">
      <c r="B209" s="222"/>
      <c r="C209" s="223"/>
      <c r="D209" s="194" t="s">
        <v>176</v>
      </c>
      <c r="E209" s="224" t="s">
        <v>19</v>
      </c>
      <c r="F209" s="225" t="s">
        <v>179</v>
      </c>
      <c r="G209" s="223"/>
      <c r="H209" s="226">
        <v>739.87100000000009</v>
      </c>
      <c r="I209" s="227"/>
      <c r="J209" s="223"/>
      <c r="K209" s="223"/>
      <c r="L209" s="228"/>
      <c r="M209" s="229"/>
      <c r="N209" s="230"/>
      <c r="O209" s="230"/>
      <c r="P209" s="230"/>
      <c r="Q209" s="230"/>
      <c r="R209" s="230"/>
      <c r="S209" s="230"/>
      <c r="T209" s="231"/>
      <c r="AT209" s="232" t="s">
        <v>176</v>
      </c>
      <c r="AU209" s="232" t="s">
        <v>79</v>
      </c>
      <c r="AV209" s="15" t="s">
        <v>165</v>
      </c>
      <c r="AW209" s="15" t="s">
        <v>34</v>
      </c>
      <c r="AX209" s="15" t="s">
        <v>79</v>
      </c>
      <c r="AY209" s="232" t="s">
        <v>158</v>
      </c>
    </row>
    <row r="210" spans="1:65" s="2" customFormat="1" ht="49.15" customHeight="1">
      <c r="A210" s="37"/>
      <c r="B210" s="38"/>
      <c r="C210" s="181" t="s">
        <v>315</v>
      </c>
      <c r="D210" s="181" t="s">
        <v>160</v>
      </c>
      <c r="E210" s="182" t="s">
        <v>931</v>
      </c>
      <c r="F210" s="183" t="s">
        <v>932</v>
      </c>
      <c r="G210" s="184" t="s">
        <v>223</v>
      </c>
      <c r="H210" s="185">
        <v>4.9390000000000001</v>
      </c>
      <c r="I210" s="186"/>
      <c r="J210" s="187">
        <f>ROUND(I210*H210,2)</f>
        <v>0</v>
      </c>
      <c r="K210" s="183" t="s">
        <v>805</v>
      </c>
      <c r="L210" s="42"/>
      <c r="M210" s="188" t="s">
        <v>19</v>
      </c>
      <c r="N210" s="189" t="s">
        <v>43</v>
      </c>
      <c r="O210" s="67"/>
      <c r="P210" s="190">
        <f>O210*H210</f>
        <v>0</v>
      </c>
      <c r="Q210" s="190">
        <v>0</v>
      </c>
      <c r="R210" s="190">
        <f>Q210*H210</f>
        <v>0</v>
      </c>
      <c r="S210" s="190">
        <v>0</v>
      </c>
      <c r="T210" s="191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192" t="s">
        <v>794</v>
      </c>
      <c r="AT210" s="192" t="s">
        <v>160</v>
      </c>
      <c r="AU210" s="192" t="s">
        <v>79</v>
      </c>
      <c r="AY210" s="20" t="s">
        <v>158</v>
      </c>
      <c r="BE210" s="193">
        <f>IF(N210="základní",J210,0)</f>
        <v>0</v>
      </c>
      <c r="BF210" s="193">
        <f>IF(N210="snížená",J210,0)</f>
        <v>0</v>
      </c>
      <c r="BG210" s="193">
        <f>IF(N210="zákl. přenesená",J210,0)</f>
        <v>0</v>
      </c>
      <c r="BH210" s="193">
        <f>IF(N210="sníž. přenesená",J210,0)</f>
        <v>0</v>
      </c>
      <c r="BI210" s="193">
        <f>IF(N210="nulová",J210,0)</f>
        <v>0</v>
      </c>
      <c r="BJ210" s="20" t="s">
        <v>79</v>
      </c>
      <c r="BK210" s="193">
        <f>ROUND(I210*H210,2)</f>
        <v>0</v>
      </c>
      <c r="BL210" s="20" t="s">
        <v>794</v>
      </c>
      <c r="BM210" s="192" t="s">
        <v>933</v>
      </c>
    </row>
    <row r="211" spans="1:65" s="2" customFormat="1" ht="54">
      <c r="A211" s="37"/>
      <c r="B211" s="38"/>
      <c r="C211" s="39"/>
      <c r="D211" s="194" t="s">
        <v>167</v>
      </c>
      <c r="E211" s="39"/>
      <c r="F211" s="195" t="s">
        <v>934</v>
      </c>
      <c r="G211" s="39"/>
      <c r="H211" s="39"/>
      <c r="I211" s="196"/>
      <c r="J211" s="39"/>
      <c r="K211" s="39"/>
      <c r="L211" s="42"/>
      <c r="M211" s="197"/>
      <c r="N211" s="198"/>
      <c r="O211" s="67"/>
      <c r="P211" s="67"/>
      <c r="Q211" s="67"/>
      <c r="R211" s="67"/>
      <c r="S211" s="67"/>
      <c r="T211" s="68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20" t="s">
        <v>167</v>
      </c>
      <c r="AU211" s="20" t="s">
        <v>79</v>
      </c>
    </row>
    <row r="212" spans="1:65" s="13" customFormat="1">
      <c r="B212" s="201"/>
      <c r="C212" s="202"/>
      <c r="D212" s="194" t="s">
        <v>176</v>
      </c>
      <c r="E212" s="203" t="s">
        <v>19</v>
      </c>
      <c r="F212" s="204" t="s">
        <v>935</v>
      </c>
      <c r="G212" s="202"/>
      <c r="H212" s="203" t="s">
        <v>19</v>
      </c>
      <c r="I212" s="205"/>
      <c r="J212" s="202"/>
      <c r="K212" s="202"/>
      <c r="L212" s="206"/>
      <c r="M212" s="207"/>
      <c r="N212" s="208"/>
      <c r="O212" s="208"/>
      <c r="P212" s="208"/>
      <c r="Q212" s="208"/>
      <c r="R212" s="208"/>
      <c r="S212" s="208"/>
      <c r="T212" s="209"/>
      <c r="AT212" s="210" t="s">
        <v>176</v>
      </c>
      <c r="AU212" s="210" t="s">
        <v>79</v>
      </c>
      <c r="AV212" s="13" t="s">
        <v>79</v>
      </c>
      <c r="AW212" s="13" t="s">
        <v>34</v>
      </c>
      <c r="AX212" s="13" t="s">
        <v>72</v>
      </c>
      <c r="AY212" s="210" t="s">
        <v>158</v>
      </c>
    </row>
    <row r="213" spans="1:65" s="14" customFormat="1">
      <c r="B213" s="211"/>
      <c r="C213" s="212"/>
      <c r="D213" s="194" t="s">
        <v>176</v>
      </c>
      <c r="E213" s="213" t="s">
        <v>19</v>
      </c>
      <c r="F213" s="214" t="s">
        <v>936</v>
      </c>
      <c r="G213" s="212"/>
      <c r="H213" s="215">
        <v>4.9390000000000001</v>
      </c>
      <c r="I213" s="216"/>
      <c r="J213" s="212"/>
      <c r="K213" s="212"/>
      <c r="L213" s="217"/>
      <c r="M213" s="218"/>
      <c r="N213" s="219"/>
      <c r="O213" s="219"/>
      <c r="P213" s="219"/>
      <c r="Q213" s="219"/>
      <c r="R213" s="219"/>
      <c r="S213" s="219"/>
      <c r="T213" s="220"/>
      <c r="AT213" s="221" t="s">
        <v>176</v>
      </c>
      <c r="AU213" s="221" t="s">
        <v>79</v>
      </c>
      <c r="AV213" s="14" t="s">
        <v>81</v>
      </c>
      <c r="AW213" s="14" t="s">
        <v>34</v>
      </c>
      <c r="AX213" s="14" t="s">
        <v>72</v>
      </c>
      <c r="AY213" s="221" t="s">
        <v>158</v>
      </c>
    </row>
    <row r="214" spans="1:65" s="15" customFormat="1">
      <c r="B214" s="222"/>
      <c r="C214" s="223"/>
      <c r="D214" s="194" t="s">
        <v>176</v>
      </c>
      <c r="E214" s="224" t="s">
        <v>19</v>
      </c>
      <c r="F214" s="225" t="s">
        <v>179</v>
      </c>
      <c r="G214" s="223"/>
      <c r="H214" s="226">
        <v>4.9390000000000001</v>
      </c>
      <c r="I214" s="227"/>
      <c r="J214" s="223"/>
      <c r="K214" s="223"/>
      <c r="L214" s="228"/>
      <c r="M214" s="229"/>
      <c r="N214" s="230"/>
      <c r="O214" s="230"/>
      <c r="P214" s="230"/>
      <c r="Q214" s="230"/>
      <c r="R214" s="230"/>
      <c r="S214" s="230"/>
      <c r="T214" s="231"/>
      <c r="AT214" s="232" t="s">
        <v>176</v>
      </c>
      <c r="AU214" s="232" t="s">
        <v>79</v>
      </c>
      <c r="AV214" s="15" t="s">
        <v>165</v>
      </c>
      <c r="AW214" s="15" t="s">
        <v>34</v>
      </c>
      <c r="AX214" s="15" t="s">
        <v>79</v>
      </c>
      <c r="AY214" s="232" t="s">
        <v>158</v>
      </c>
    </row>
    <row r="215" spans="1:65" s="2" customFormat="1" ht="55.5" customHeight="1">
      <c r="A215" s="37"/>
      <c r="B215" s="38"/>
      <c r="C215" s="181" t="s">
        <v>323</v>
      </c>
      <c r="D215" s="181" t="s">
        <v>160</v>
      </c>
      <c r="E215" s="182" t="s">
        <v>937</v>
      </c>
      <c r="F215" s="183" t="s">
        <v>938</v>
      </c>
      <c r="G215" s="184" t="s">
        <v>223</v>
      </c>
      <c r="H215" s="185">
        <v>44.451000000000001</v>
      </c>
      <c r="I215" s="186"/>
      <c r="J215" s="187">
        <f>ROUND(I215*H215,2)</f>
        <v>0</v>
      </c>
      <c r="K215" s="183" t="s">
        <v>805</v>
      </c>
      <c r="L215" s="42"/>
      <c r="M215" s="188" t="s">
        <v>19</v>
      </c>
      <c r="N215" s="189" t="s">
        <v>43</v>
      </c>
      <c r="O215" s="67"/>
      <c r="P215" s="190">
        <f>O215*H215</f>
        <v>0</v>
      </c>
      <c r="Q215" s="190">
        <v>0</v>
      </c>
      <c r="R215" s="190">
        <f>Q215*H215</f>
        <v>0</v>
      </c>
      <c r="S215" s="190">
        <v>0</v>
      </c>
      <c r="T215" s="191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192" t="s">
        <v>794</v>
      </c>
      <c r="AT215" s="192" t="s">
        <v>160</v>
      </c>
      <c r="AU215" s="192" t="s">
        <v>79</v>
      </c>
      <c r="AY215" s="20" t="s">
        <v>158</v>
      </c>
      <c r="BE215" s="193">
        <f>IF(N215="základní",J215,0)</f>
        <v>0</v>
      </c>
      <c r="BF215" s="193">
        <f>IF(N215="snížená",J215,0)</f>
        <v>0</v>
      </c>
      <c r="BG215" s="193">
        <f>IF(N215="zákl. přenesená",J215,0)</f>
        <v>0</v>
      </c>
      <c r="BH215" s="193">
        <f>IF(N215="sníž. přenesená",J215,0)</f>
        <v>0</v>
      </c>
      <c r="BI215" s="193">
        <f>IF(N215="nulová",J215,0)</f>
        <v>0</v>
      </c>
      <c r="BJ215" s="20" t="s">
        <v>79</v>
      </c>
      <c r="BK215" s="193">
        <f>ROUND(I215*H215,2)</f>
        <v>0</v>
      </c>
      <c r="BL215" s="20" t="s">
        <v>794</v>
      </c>
      <c r="BM215" s="192" t="s">
        <v>939</v>
      </c>
    </row>
    <row r="216" spans="1:65" s="2" customFormat="1" ht="63">
      <c r="A216" s="37"/>
      <c r="B216" s="38"/>
      <c r="C216" s="39"/>
      <c r="D216" s="194" t="s">
        <v>167</v>
      </c>
      <c r="E216" s="39"/>
      <c r="F216" s="195" t="s">
        <v>940</v>
      </c>
      <c r="G216" s="39"/>
      <c r="H216" s="39"/>
      <c r="I216" s="196"/>
      <c r="J216" s="39"/>
      <c r="K216" s="39"/>
      <c r="L216" s="42"/>
      <c r="M216" s="197"/>
      <c r="N216" s="198"/>
      <c r="O216" s="67"/>
      <c r="P216" s="67"/>
      <c r="Q216" s="67"/>
      <c r="R216" s="67"/>
      <c r="S216" s="67"/>
      <c r="T216" s="68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20" t="s">
        <v>167</v>
      </c>
      <c r="AU216" s="20" t="s">
        <v>79</v>
      </c>
    </row>
    <row r="217" spans="1:65" s="13" customFormat="1">
      <c r="B217" s="201"/>
      <c r="C217" s="202"/>
      <c r="D217" s="194" t="s">
        <v>176</v>
      </c>
      <c r="E217" s="203" t="s">
        <v>19</v>
      </c>
      <c r="F217" s="204" t="s">
        <v>941</v>
      </c>
      <c r="G217" s="202"/>
      <c r="H217" s="203" t="s">
        <v>19</v>
      </c>
      <c r="I217" s="205"/>
      <c r="J217" s="202"/>
      <c r="K217" s="202"/>
      <c r="L217" s="206"/>
      <c r="M217" s="207"/>
      <c r="N217" s="208"/>
      <c r="O217" s="208"/>
      <c r="P217" s="208"/>
      <c r="Q217" s="208"/>
      <c r="R217" s="208"/>
      <c r="S217" s="208"/>
      <c r="T217" s="209"/>
      <c r="AT217" s="210" t="s">
        <v>176</v>
      </c>
      <c r="AU217" s="210" t="s">
        <v>79</v>
      </c>
      <c r="AV217" s="13" t="s">
        <v>79</v>
      </c>
      <c r="AW217" s="13" t="s">
        <v>34</v>
      </c>
      <c r="AX217" s="13" t="s">
        <v>72</v>
      </c>
      <c r="AY217" s="210" t="s">
        <v>158</v>
      </c>
    </row>
    <row r="218" spans="1:65" s="14" customFormat="1">
      <c r="B218" s="211"/>
      <c r="C218" s="212"/>
      <c r="D218" s="194" t="s">
        <v>176</v>
      </c>
      <c r="E218" s="213" t="s">
        <v>19</v>
      </c>
      <c r="F218" s="214" t="s">
        <v>942</v>
      </c>
      <c r="G218" s="212"/>
      <c r="H218" s="215">
        <v>44.451000000000001</v>
      </c>
      <c r="I218" s="216"/>
      <c r="J218" s="212"/>
      <c r="K218" s="212"/>
      <c r="L218" s="217"/>
      <c r="M218" s="218"/>
      <c r="N218" s="219"/>
      <c r="O218" s="219"/>
      <c r="P218" s="219"/>
      <c r="Q218" s="219"/>
      <c r="R218" s="219"/>
      <c r="S218" s="219"/>
      <c r="T218" s="220"/>
      <c r="AT218" s="221" t="s">
        <v>176</v>
      </c>
      <c r="AU218" s="221" t="s">
        <v>79</v>
      </c>
      <c r="AV218" s="14" t="s">
        <v>81</v>
      </c>
      <c r="AW218" s="14" t="s">
        <v>34</v>
      </c>
      <c r="AX218" s="14" t="s">
        <v>72</v>
      </c>
      <c r="AY218" s="221" t="s">
        <v>158</v>
      </c>
    </row>
    <row r="219" spans="1:65" s="15" customFormat="1">
      <c r="B219" s="222"/>
      <c r="C219" s="223"/>
      <c r="D219" s="194" t="s">
        <v>176</v>
      </c>
      <c r="E219" s="224" t="s">
        <v>19</v>
      </c>
      <c r="F219" s="225" t="s">
        <v>179</v>
      </c>
      <c r="G219" s="223"/>
      <c r="H219" s="226">
        <v>44.451000000000001</v>
      </c>
      <c r="I219" s="227"/>
      <c r="J219" s="223"/>
      <c r="K219" s="223"/>
      <c r="L219" s="228"/>
      <c r="M219" s="229"/>
      <c r="N219" s="230"/>
      <c r="O219" s="230"/>
      <c r="P219" s="230"/>
      <c r="Q219" s="230"/>
      <c r="R219" s="230"/>
      <c r="S219" s="230"/>
      <c r="T219" s="231"/>
      <c r="AT219" s="232" t="s">
        <v>176</v>
      </c>
      <c r="AU219" s="232" t="s">
        <v>79</v>
      </c>
      <c r="AV219" s="15" t="s">
        <v>165</v>
      </c>
      <c r="AW219" s="15" t="s">
        <v>34</v>
      </c>
      <c r="AX219" s="15" t="s">
        <v>79</v>
      </c>
      <c r="AY219" s="232" t="s">
        <v>158</v>
      </c>
    </row>
    <row r="220" spans="1:65" s="2" customFormat="1" ht="24.25" customHeight="1">
      <c r="A220" s="37"/>
      <c r="B220" s="38"/>
      <c r="C220" s="181" t="s">
        <v>329</v>
      </c>
      <c r="D220" s="181" t="s">
        <v>160</v>
      </c>
      <c r="E220" s="182" t="s">
        <v>943</v>
      </c>
      <c r="F220" s="183" t="s">
        <v>944</v>
      </c>
      <c r="G220" s="184" t="s">
        <v>223</v>
      </c>
      <c r="H220" s="185">
        <v>4.9390000000000001</v>
      </c>
      <c r="I220" s="186"/>
      <c r="J220" s="187">
        <f>ROUND(I220*H220,2)</f>
        <v>0</v>
      </c>
      <c r="K220" s="183" t="s">
        <v>805</v>
      </c>
      <c r="L220" s="42"/>
      <c r="M220" s="188" t="s">
        <v>19</v>
      </c>
      <c r="N220" s="189" t="s">
        <v>43</v>
      </c>
      <c r="O220" s="67"/>
      <c r="P220" s="190">
        <f>O220*H220</f>
        <v>0</v>
      </c>
      <c r="Q220" s="190">
        <v>0</v>
      </c>
      <c r="R220" s="190">
        <f>Q220*H220</f>
        <v>0</v>
      </c>
      <c r="S220" s="190">
        <v>0</v>
      </c>
      <c r="T220" s="191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192" t="s">
        <v>794</v>
      </c>
      <c r="AT220" s="192" t="s">
        <v>160</v>
      </c>
      <c r="AU220" s="192" t="s">
        <v>79</v>
      </c>
      <c r="AY220" s="20" t="s">
        <v>158</v>
      </c>
      <c r="BE220" s="193">
        <f>IF(N220="základní",J220,0)</f>
        <v>0</v>
      </c>
      <c r="BF220" s="193">
        <f>IF(N220="snížená",J220,0)</f>
        <v>0</v>
      </c>
      <c r="BG220" s="193">
        <f>IF(N220="zákl. přenesená",J220,0)</f>
        <v>0</v>
      </c>
      <c r="BH220" s="193">
        <f>IF(N220="sníž. přenesená",J220,0)</f>
        <v>0</v>
      </c>
      <c r="BI220" s="193">
        <f>IF(N220="nulová",J220,0)</f>
        <v>0</v>
      </c>
      <c r="BJ220" s="20" t="s">
        <v>79</v>
      </c>
      <c r="BK220" s="193">
        <f>ROUND(I220*H220,2)</f>
        <v>0</v>
      </c>
      <c r="BL220" s="20" t="s">
        <v>794</v>
      </c>
      <c r="BM220" s="192" t="s">
        <v>945</v>
      </c>
    </row>
    <row r="221" spans="1:65" s="2" customFormat="1" ht="45">
      <c r="A221" s="37"/>
      <c r="B221" s="38"/>
      <c r="C221" s="39"/>
      <c r="D221" s="194" t="s">
        <v>167</v>
      </c>
      <c r="E221" s="39"/>
      <c r="F221" s="195" t="s">
        <v>946</v>
      </c>
      <c r="G221" s="39"/>
      <c r="H221" s="39"/>
      <c r="I221" s="196"/>
      <c r="J221" s="39"/>
      <c r="K221" s="39"/>
      <c r="L221" s="42"/>
      <c r="M221" s="197"/>
      <c r="N221" s="198"/>
      <c r="O221" s="67"/>
      <c r="P221" s="67"/>
      <c r="Q221" s="67"/>
      <c r="R221" s="67"/>
      <c r="S221" s="67"/>
      <c r="T221" s="68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20" t="s">
        <v>167</v>
      </c>
      <c r="AU221" s="20" t="s">
        <v>79</v>
      </c>
    </row>
    <row r="222" spans="1:65" s="13" customFormat="1">
      <c r="B222" s="201"/>
      <c r="C222" s="202"/>
      <c r="D222" s="194" t="s">
        <v>176</v>
      </c>
      <c r="E222" s="203" t="s">
        <v>19</v>
      </c>
      <c r="F222" s="204" t="s">
        <v>947</v>
      </c>
      <c r="G222" s="202"/>
      <c r="H222" s="203" t="s">
        <v>19</v>
      </c>
      <c r="I222" s="205"/>
      <c r="J222" s="202"/>
      <c r="K222" s="202"/>
      <c r="L222" s="206"/>
      <c r="M222" s="207"/>
      <c r="N222" s="208"/>
      <c r="O222" s="208"/>
      <c r="P222" s="208"/>
      <c r="Q222" s="208"/>
      <c r="R222" s="208"/>
      <c r="S222" s="208"/>
      <c r="T222" s="209"/>
      <c r="AT222" s="210" t="s">
        <v>176</v>
      </c>
      <c r="AU222" s="210" t="s">
        <v>79</v>
      </c>
      <c r="AV222" s="13" t="s">
        <v>79</v>
      </c>
      <c r="AW222" s="13" t="s">
        <v>34</v>
      </c>
      <c r="AX222" s="13" t="s">
        <v>72</v>
      </c>
      <c r="AY222" s="210" t="s">
        <v>158</v>
      </c>
    </row>
    <row r="223" spans="1:65" s="14" customFormat="1">
      <c r="B223" s="211"/>
      <c r="C223" s="212"/>
      <c r="D223" s="194" t="s">
        <v>176</v>
      </c>
      <c r="E223" s="213" t="s">
        <v>19</v>
      </c>
      <c r="F223" s="214" t="s">
        <v>936</v>
      </c>
      <c r="G223" s="212"/>
      <c r="H223" s="215">
        <v>4.9390000000000001</v>
      </c>
      <c r="I223" s="216"/>
      <c r="J223" s="212"/>
      <c r="K223" s="212"/>
      <c r="L223" s="217"/>
      <c r="M223" s="218"/>
      <c r="N223" s="219"/>
      <c r="O223" s="219"/>
      <c r="P223" s="219"/>
      <c r="Q223" s="219"/>
      <c r="R223" s="219"/>
      <c r="S223" s="219"/>
      <c r="T223" s="220"/>
      <c r="AT223" s="221" t="s">
        <v>176</v>
      </c>
      <c r="AU223" s="221" t="s">
        <v>79</v>
      </c>
      <c r="AV223" s="14" t="s">
        <v>81</v>
      </c>
      <c r="AW223" s="14" t="s">
        <v>34</v>
      </c>
      <c r="AX223" s="14" t="s">
        <v>72</v>
      </c>
      <c r="AY223" s="221" t="s">
        <v>158</v>
      </c>
    </row>
    <row r="224" spans="1:65" s="15" customFormat="1">
      <c r="B224" s="222"/>
      <c r="C224" s="223"/>
      <c r="D224" s="194" t="s">
        <v>176</v>
      </c>
      <c r="E224" s="224" t="s">
        <v>19</v>
      </c>
      <c r="F224" s="225" t="s">
        <v>179</v>
      </c>
      <c r="G224" s="223"/>
      <c r="H224" s="226">
        <v>4.9390000000000001</v>
      </c>
      <c r="I224" s="227"/>
      <c r="J224" s="223"/>
      <c r="K224" s="223"/>
      <c r="L224" s="228"/>
      <c r="M224" s="229"/>
      <c r="N224" s="230"/>
      <c r="O224" s="230"/>
      <c r="P224" s="230"/>
      <c r="Q224" s="230"/>
      <c r="R224" s="230"/>
      <c r="S224" s="230"/>
      <c r="T224" s="231"/>
      <c r="AT224" s="232" t="s">
        <v>176</v>
      </c>
      <c r="AU224" s="232" t="s">
        <v>79</v>
      </c>
      <c r="AV224" s="15" t="s">
        <v>165</v>
      </c>
      <c r="AW224" s="15" t="s">
        <v>34</v>
      </c>
      <c r="AX224" s="15" t="s">
        <v>79</v>
      </c>
      <c r="AY224" s="232" t="s">
        <v>158</v>
      </c>
    </row>
    <row r="225" spans="1:65" s="2" customFormat="1" ht="24.25" customHeight="1">
      <c r="A225" s="37"/>
      <c r="B225" s="38"/>
      <c r="C225" s="181" t="s">
        <v>337</v>
      </c>
      <c r="D225" s="181" t="s">
        <v>160</v>
      </c>
      <c r="E225" s="182" t="s">
        <v>948</v>
      </c>
      <c r="F225" s="183" t="s">
        <v>949</v>
      </c>
      <c r="G225" s="184" t="s">
        <v>223</v>
      </c>
      <c r="H225" s="185">
        <v>153.12</v>
      </c>
      <c r="I225" s="186"/>
      <c r="J225" s="187">
        <f>ROUND(I225*H225,2)</f>
        <v>0</v>
      </c>
      <c r="K225" s="183" t="s">
        <v>805</v>
      </c>
      <c r="L225" s="42"/>
      <c r="M225" s="188" t="s">
        <v>19</v>
      </c>
      <c r="N225" s="189" t="s">
        <v>43</v>
      </c>
      <c r="O225" s="67"/>
      <c r="P225" s="190">
        <f>O225*H225</f>
        <v>0</v>
      </c>
      <c r="Q225" s="190">
        <v>0</v>
      </c>
      <c r="R225" s="190">
        <f>Q225*H225</f>
        <v>0</v>
      </c>
      <c r="S225" s="190">
        <v>0</v>
      </c>
      <c r="T225" s="191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192" t="s">
        <v>908</v>
      </c>
      <c r="AT225" s="192" t="s">
        <v>160</v>
      </c>
      <c r="AU225" s="192" t="s">
        <v>79</v>
      </c>
      <c r="AY225" s="20" t="s">
        <v>158</v>
      </c>
      <c r="BE225" s="193">
        <f>IF(N225="základní",J225,0)</f>
        <v>0</v>
      </c>
      <c r="BF225" s="193">
        <f>IF(N225="snížená",J225,0)</f>
        <v>0</v>
      </c>
      <c r="BG225" s="193">
        <f>IF(N225="zákl. přenesená",J225,0)</f>
        <v>0</v>
      </c>
      <c r="BH225" s="193">
        <f>IF(N225="sníž. přenesená",J225,0)</f>
        <v>0</v>
      </c>
      <c r="BI225" s="193">
        <f>IF(N225="nulová",J225,0)</f>
        <v>0</v>
      </c>
      <c r="BJ225" s="20" t="s">
        <v>79</v>
      </c>
      <c r="BK225" s="193">
        <f>ROUND(I225*H225,2)</f>
        <v>0</v>
      </c>
      <c r="BL225" s="20" t="s">
        <v>908</v>
      </c>
      <c r="BM225" s="192" t="s">
        <v>950</v>
      </c>
    </row>
    <row r="226" spans="1:65" s="2" customFormat="1" ht="54">
      <c r="A226" s="37"/>
      <c r="B226" s="38"/>
      <c r="C226" s="39"/>
      <c r="D226" s="194" t="s">
        <v>167</v>
      </c>
      <c r="E226" s="39"/>
      <c r="F226" s="195" t="s">
        <v>951</v>
      </c>
      <c r="G226" s="39"/>
      <c r="H226" s="39"/>
      <c r="I226" s="196"/>
      <c r="J226" s="39"/>
      <c r="K226" s="39"/>
      <c r="L226" s="42"/>
      <c r="M226" s="197"/>
      <c r="N226" s="198"/>
      <c r="O226" s="67"/>
      <c r="P226" s="67"/>
      <c r="Q226" s="67"/>
      <c r="R226" s="67"/>
      <c r="S226" s="67"/>
      <c r="T226" s="68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20" t="s">
        <v>167</v>
      </c>
      <c r="AU226" s="20" t="s">
        <v>79</v>
      </c>
    </row>
    <row r="227" spans="1:65" s="13" customFormat="1">
      <c r="B227" s="201"/>
      <c r="C227" s="202"/>
      <c r="D227" s="194" t="s">
        <v>176</v>
      </c>
      <c r="E227" s="203" t="s">
        <v>19</v>
      </c>
      <c r="F227" s="204" t="s">
        <v>952</v>
      </c>
      <c r="G227" s="202"/>
      <c r="H227" s="203" t="s">
        <v>19</v>
      </c>
      <c r="I227" s="205"/>
      <c r="J227" s="202"/>
      <c r="K227" s="202"/>
      <c r="L227" s="206"/>
      <c r="M227" s="207"/>
      <c r="N227" s="208"/>
      <c r="O227" s="208"/>
      <c r="P227" s="208"/>
      <c r="Q227" s="208"/>
      <c r="R227" s="208"/>
      <c r="S227" s="208"/>
      <c r="T227" s="209"/>
      <c r="AT227" s="210" t="s">
        <v>176</v>
      </c>
      <c r="AU227" s="210" t="s">
        <v>79</v>
      </c>
      <c r="AV227" s="13" t="s">
        <v>79</v>
      </c>
      <c r="AW227" s="13" t="s">
        <v>34</v>
      </c>
      <c r="AX227" s="13" t="s">
        <v>72</v>
      </c>
      <c r="AY227" s="210" t="s">
        <v>158</v>
      </c>
    </row>
    <row r="228" spans="1:65" s="14" customFormat="1">
      <c r="B228" s="211"/>
      <c r="C228" s="212"/>
      <c r="D228" s="194" t="s">
        <v>176</v>
      </c>
      <c r="E228" s="213" t="s">
        <v>19</v>
      </c>
      <c r="F228" s="214" t="s">
        <v>917</v>
      </c>
      <c r="G228" s="212"/>
      <c r="H228" s="215">
        <v>153.12</v>
      </c>
      <c r="I228" s="216"/>
      <c r="J228" s="212"/>
      <c r="K228" s="212"/>
      <c r="L228" s="217"/>
      <c r="M228" s="218"/>
      <c r="N228" s="219"/>
      <c r="O228" s="219"/>
      <c r="P228" s="219"/>
      <c r="Q228" s="219"/>
      <c r="R228" s="219"/>
      <c r="S228" s="219"/>
      <c r="T228" s="220"/>
      <c r="AT228" s="221" t="s">
        <v>176</v>
      </c>
      <c r="AU228" s="221" t="s">
        <v>79</v>
      </c>
      <c r="AV228" s="14" t="s">
        <v>81</v>
      </c>
      <c r="AW228" s="14" t="s">
        <v>34</v>
      </c>
      <c r="AX228" s="14" t="s">
        <v>72</v>
      </c>
      <c r="AY228" s="221" t="s">
        <v>158</v>
      </c>
    </row>
    <row r="229" spans="1:65" s="15" customFormat="1">
      <c r="B229" s="222"/>
      <c r="C229" s="223"/>
      <c r="D229" s="194" t="s">
        <v>176</v>
      </c>
      <c r="E229" s="224" t="s">
        <v>19</v>
      </c>
      <c r="F229" s="225" t="s">
        <v>179</v>
      </c>
      <c r="G229" s="223"/>
      <c r="H229" s="226">
        <v>153.12</v>
      </c>
      <c r="I229" s="227"/>
      <c r="J229" s="223"/>
      <c r="K229" s="223"/>
      <c r="L229" s="228"/>
      <c r="M229" s="229"/>
      <c r="N229" s="230"/>
      <c r="O229" s="230"/>
      <c r="P229" s="230"/>
      <c r="Q229" s="230"/>
      <c r="R229" s="230"/>
      <c r="S229" s="230"/>
      <c r="T229" s="231"/>
      <c r="AT229" s="232" t="s">
        <v>176</v>
      </c>
      <c r="AU229" s="232" t="s">
        <v>79</v>
      </c>
      <c r="AV229" s="15" t="s">
        <v>165</v>
      </c>
      <c r="AW229" s="15" t="s">
        <v>34</v>
      </c>
      <c r="AX229" s="15" t="s">
        <v>79</v>
      </c>
      <c r="AY229" s="232" t="s">
        <v>158</v>
      </c>
    </row>
    <row r="230" spans="1:65" s="2" customFormat="1" ht="16.5" customHeight="1">
      <c r="A230" s="37"/>
      <c r="B230" s="38"/>
      <c r="C230" s="181" t="s">
        <v>344</v>
      </c>
      <c r="D230" s="181" t="s">
        <v>160</v>
      </c>
      <c r="E230" s="182" t="s">
        <v>953</v>
      </c>
      <c r="F230" s="183" t="s">
        <v>954</v>
      </c>
      <c r="G230" s="184" t="s">
        <v>223</v>
      </c>
      <c r="H230" s="185">
        <v>2.7E-2</v>
      </c>
      <c r="I230" s="186"/>
      <c r="J230" s="187">
        <f>ROUND(I230*H230,2)</f>
        <v>0</v>
      </c>
      <c r="K230" s="183" t="s">
        <v>805</v>
      </c>
      <c r="L230" s="42"/>
      <c r="M230" s="188" t="s">
        <v>19</v>
      </c>
      <c r="N230" s="189" t="s">
        <v>43</v>
      </c>
      <c r="O230" s="67"/>
      <c r="P230" s="190">
        <f>O230*H230</f>
        <v>0</v>
      </c>
      <c r="Q230" s="190">
        <v>0</v>
      </c>
      <c r="R230" s="190">
        <f>Q230*H230</f>
        <v>0</v>
      </c>
      <c r="S230" s="190">
        <v>0</v>
      </c>
      <c r="T230" s="191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192" t="s">
        <v>794</v>
      </c>
      <c r="AT230" s="192" t="s">
        <v>160</v>
      </c>
      <c r="AU230" s="192" t="s">
        <v>79</v>
      </c>
      <c r="AY230" s="20" t="s">
        <v>158</v>
      </c>
      <c r="BE230" s="193">
        <f>IF(N230="základní",J230,0)</f>
        <v>0</v>
      </c>
      <c r="BF230" s="193">
        <f>IF(N230="snížená",J230,0)</f>
        <v>0</v>
      </c>
      <c r="BG230" s="193">
        <f>IF(N230="zákl. přenesená",J230,0)</f>
        <v>0</v>
      </c>
      <c r="BH230" s="193">
        <f>IF(N230="sníž. přenesená",J230,0)</f>
        <v>0</v>
      </c>
      <c r="BI230" s="193">
        <f>IF(N230="nulová",J230,0)</f>
        <v>0</v>
      </c>
      <c r="BJ230" s="20" t="s">
        <v>79</v>
      </c>
      <c r="BK230" s="193">
        <f>ROUND(I230*H230,2)</f>
        <v>0</v>
      </c>
      <c r="BL230" s="20" t="s">
        <v>794</v>
      </c>
      <c r="BM230" s="192" t="s">
        <v>955</v>
      </c>
    </row>
    <row r="231" spans="1:65" s="2" customFormat="1" ht="54">
      <c r="A231" s="37"/>
      <c r="B231" s="38"/>
      <c r="C231" s="39"/>
      <c r="D231" s="194" t="s">
        <v>167</v>
      </c>
      <c r="E231" s="39"/>
      <c r="F231" s="195" t="s">
        <v>956</v>
      </c>
      <c r="G231" s="39"/>
      <c r="H231" s="39"/>
      <c r="I231" s="196"/>
      <c r="J231" s="39"/>
      <c r="K231" s="39"/>
      <c r="L231" s="42"/>
      <c r="M231" s="197"/>
      <c r="N231" s="198"/>
      <c r="O231" s="67"/>
      <c r="P231" s="67"/>
      <c r="Q231" s="67"/>
      <c r="R231" s="67"/>
      <c r="S231" s="67"/>
      <c r="T231" s="68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20" t="s">
        <v>167</v>
      </c>
      <c r="AU231" s="20" t="s">
        <v>79</v>
      </c>
    </row>
    <row r="232" spans="1:65" s="13" customFormat="1">
      <c r="B232" s="201"/>
      <c r="C232" s="202"/>
      <c r="D232" s="194" t="s">
        <v>176</v>
      </c>
      <c r="E232" s="203" t="s">
        <v>19</v>
      </c>
      <c r="F232" s="204" t="s">
        <v>957</v>
      </c>
      <c r="G232" s="202"/>
      <c r="H232" s="203" t="s">
        <v>19</v>
      </c>
      <c r="I232" s="205"/>
      <c r="J232" s="202"/>
      <c r="K232" s="202"/>
      <c r="L232" s="206"/>
      <c r="M232" s="207"/>
      <c r="N232" s="208"/>
      <c r="O232" s="208"/>
      <c r="P232" s="208"/>
      <c r="Q232" s="208"/>
      <c r="R232" s="208"/>
      <c r="S232" s="208"/>
      <c r="T232" s="209"/>
      <c r="AT232" s="210" t="s">
        <v>176</v>
      </c>
      <c r="AU232" s="210" t="s">
        <v>79</v>
      </c>
      <c r="AV232" s="13" t="s">
        <v>79</v>
      </c>
      <c r="AW232" s="13" t="s">
        <v>34</v>
      </c>
      <c r="AX232" s="13" t="s">
        <v>72</v>
      </c>
      <c r="AY232" s="210" t="s">
        <v>158</v>
      </c>
    </row>
    <row r="233" spans="1:65" s="14" customFormat="1">
      <c r="B233" s="211"/>
      <c r="C233" s="212"/>
      <c r="D233" s="194" t="s">
        <v>176</v>
      </c>
      <c r="E233" s="213" t="s">
        <v>19</v>
      </c>
      <c r="F233" s="214" t="s">
        <v>958</v>
      </c>
      <c r="G233" s="212"/>
      <c r="H233" s="215">
        <v>2.7E-2</v>
      </c>
      <c r="I233" s="216"/>
      <c r="J233" s="212"/>
      <c r="K233" s="212"/>
      <c r="L233" s="217"/>
      <c r="M233" s="218"/>
      <c r="N233" s="219"/>
      <c r="O233" s="219"/>
      <c r="P233" s="219"/>
      <c r="Q233" s="219"/>
      <c r="R233" s="219"/>
      <c r="S233" s="219"/>
      <c r="T233" s="220"/>
      <c r="AT233" s="221" t="s">
        <v>176</v>
      </c>
      <c r="AU233" s="221" t="s">
        <v>79</v>
      </c>
      <c r="AV233" s="14" t="s">
        <v>81</v>
      </c>
      <c r="AW233" s="14" t="s">
        <v>34</v>
      </c>
      <c r="AX233" s="14" t="s">
        <v>72</v>
      </c>
      <c r="AY233" s="221" t="s">
        <v>158</v>
      </c>
    </row>
    <row r="234" spans="1:65" s="15" customFormat="1">
      <c r="B234" s="222"/>
      <c r="C234" s="223"/>
      <c r="D234" s="194" t="s">
        <v>176</v>
      </c>
      <c r="E234" s="224" t="s">
        <v>19</v>
      </c>
      <c r="F234" s="225" t="s">
        <v>179</v>
      </c>
      <c r="G234" s="223"/>
      <c r="H234" s="226">
        <v>2.7E-2</v>
      </c>
      <c r="I234" s="227"/>
      <c r="J234" s="223"/>
      <c r="K234" s="223"/>
      <c r="L234" s="228"/>
      <c r="M234" s="243"/>
      <c r="N234" s="244"/>
      <c r="O234" s="244"/>
      <c r="P234" s="244"/>
      <c r="Q234" s="244"/>
      <c r="R234" s="244"/>
      <c r="S234" s="244"/>
      <c r="T234" s="245"/>
      <c r="AT234" s="232" t="s">
        <v>176</v>
      </c>
      <c r="AU234" s="232" t="s">
        <v>79</v>
      </c>
      <c r="AV234" s="15" t="s">
        <v>165</v>
      </c>
      <c r="AW234" s="15" t="s">
        <v>34</v>
      </c>
      <c r="AX234" s="15" t="s">
        <v>79</v>
      </c>
      <c r="AY234" s="232" t="s">
        <v>158</v>
      </c>
    </row>
    <row r="235" spans="1:65" s="2" customFormat="1" ht="7" customHeight="1">
      <c r="A235" s="37"/>
      <c r="B235" s="50"/>
      <c r="C235" s="51"/>
      <c r="D235" s="51"/>
      <c r="E235" s="51"/>
      <c r="F235" s="51"/>
      <c r="G235" s="51"/>
      <c r="H235" s="51"/>
      <c r="I235" s="51"/>
      <c r="J235" s="51"/>
      <c r="K235" s="51"/>
      <c r="L235" s="42"/>
      <c r="M235" s="37"/>
      <c r="O235" s="37"/>
      <c r="P235" s="37"/>
      <c r="Q235" s="37"/>
      <c r="R235" s="37"/>
      <c r="S235" s="37"/>
      <c r="T235" s="37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</row>
  </sheetData>
  <sheetProtection algorithmName="SHA-512" hashValue="wxQtrSV/l52Dx7wxMDa0MNN5ysW3MDM6osaGuTw3NrRN2w8yErDro4R759csYhDiIiZ9fR4nl3bgN9eJxGa8Bg==" saltValue="Y48tD9BpbIrHB32oE/F1dMGPedcQAT3Y52Ks+X118TD96rmsK7o46Po15K72zzzrMPkY/FqrKZwmpi2vZphqDg==" spinCount="100000" sheet="1" objects="1" scenarios="1" formatColumns="0" formatRows="0" autoFilter="0"/>
  <autoFilter ref="C87:K234" xr:uid="{00000000-0009-0000-0000-000002000000}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374"/>
  <sheetViews>
    <sheetView showGridLines="0" workbookViewId="0"/>
  </sheetViews>
  <sheetFormatPr defaultRowHeight="10"/>
  <cols>
    <col min="1" max="1" width="8.33203125" style="1" customWidth="1"/>
    <col min="2" max="2" width="1.1093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365"/>
      <c r="M2" s="365"/>
      <c r="N2" s="365"/>
      <c r="O2" s="365"/>
      <c r="P2" s="365"/>
      <c r="Q2" s="365"/>
      <c r="R2" s="365"/>
      <c r="S2" s="365"/>
      <c r="T2" s="365"/>
      <c r="U2" s="365"/>
      <c r="V2" s="365"/>
      <c r="AT2" s="20" t="s">
        <v>95</v>
      </c>
    </row>
    <row r="3" spans="1:46" s="1" customFormat="1" ht="7" customHeight="1">
      <c r="B3" s="111"/>
      <c r="C3" s="112"/>
      <c r="D3" s="112"/>
      <c r="E3" s="112"/>
      <c r="F3" s="112"/>
      <c r="G3" s="112"/>
      <c r="H3" s="112"/>
      <c r="I3" s="112"/>
      <c r="J3" s="112"/>
      <c r="K3" s="112"/>
      <c r="L3" s="23"/>
      <c r="AT3" s="20" t="s">
        <v>81</v>
      </c>
    </row>
    <row r="4" spans="1:46" s="1" customFormat="1" ht="25" customHeight="1">
      <c r="B4" s="23"/>
      <c r="D4" s="113" t="s">
        <v>120</v>
      </c>
      <c r="L4" s="23"/>
      <c r="M4" s="114" t="s">
        <v>10</v>
      </c>
      <c r="AT4" s="20" t="s">
        <v>4</v>
      </c>
    </row>
    <row r="5" spans="1:46" s="1" customFormat="1" ht="7" customHeight="1">
      <c r="B5" s="23"/>
      <c r="L5" s="23"/>
    </row>
    <row r="6" spans="1:46" s="1" customFormat="1" ht="12" customHeight="1">
      <c r="B6" s="23"/>
      <c r="D6" s="115" t="s">
        <v>16</v>
      </c>
      <c r="L6" s="23"/>
    </row>
    <row r="7" spans="1:46" s="1" customFormat="1" ht="16.5" customHeight="1">
      <c r="B7" s="23"/>
      <c r="E7" s="397" t="str">
        <f>'Rekapitulace stavby'!K6</f>
        <v>Oprava mostních objektů na trati Krnov - Opava</v>
      </c>
      <c r="F7" s="398"/>
      <c r="G7" s="398"/>
      <c r="H7" s="398"/>
      <c r="L7" s="23"/>
    </row>
    <row r="8" spans="1:46" s="1" customFormat="1" ht="12" customHeight="1">
      <c r="B8" s="23"/>
      <c r="D8" s="115" t="s">
        <v>121</v>
      </c>
      <c r="L8" s="23"/>
    </row>
    <row r="9" spans="1:46" s="2" customFormat="1" ht="16.5" customHeight="1">
      <c r="A9" s="37"/>
      <c r="B9" s="42"/>
      <c r="C9" s="37"/>
      <c r="D9" s="37"/>
      <c r="E9" s="397" t="s">
        <v>959</v>
      </c>
      <c r="F9" s="399"/>
      <c r="G9" s="399"/>
      <c r="H9" s="399"/>
      <c r="I9" s="37"/>
      <c r="J9" s="37"/>
      <c r="K9" s="37"/>
      <c r="L9" s="116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pans="1:46" s="2" customFormat="1" ht="12" customHeight="1">
      <c r="A10" s="37"/>
      <c r="B10" s="42"/>
      <c r="C10" s="37"/>
      <c r="D10" s="115" t="s">
        <v>123</v>
      </c>
      <c r="E10" s="37"/>
      <c r="F10" s="37"/>
      <c r="G10" s="37"/>
      <c r="H10" s="37"/>
      <c r="I10" s="37"/>
      <c r="J10" s="37"/>
      <c r="K10" s="37"/>
      <c r="L10" s="116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46" s="2" customFormat="1" ht="16.5" customHeight="1">
      <c r="A11" s="37"/>
      <c r="B11" s="42"/>
      <c r="C11" s="37"/>
      <c r="D11" s="37"/>
      <c r="E11" s="400" t="s">
        <v>960</v>
      </c>
      <c r="F11" s="399"/>
      <c r="G11" s="399"/>
      <c r="H11" s="399"/>
      <c r="I11" s="37"/>
      <c r="J11" s="37"/>
      <c r="K11" s="37"/>
      <c r="L11" s="116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pans="1:46" s="2" customFormat="1">
      <c r="A12" s="37"/>
      <c r="B12" s="42"/>
      <c r="C12" s="37"/>
      <c r="D12" s="37"/>
      <c r="E12" s="37"/>
      <c r="F12" s="37"/>
      <c r="G12" s="37"/>
      <c r="H12" s="37"/>
      <c r="I12" s="37"/>
      <c r="J12" s="37"/>
      <c r="K12" s="37"/>
      <c r="L12" s="116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pans="1:46" s="2" customFormat="1" ht="12" customHeight="1">
      <c r="A13" s="37"/>
      <c r="B13" s="42"/>
      <c r="C13" s="37"/>
      <c r="D13" s="115" t="s">
        <v>18</v>
      </c>
      <c r="E13" s="37"/>
      <c r="F13" s="106" t="s">
        <v>19</v>
      </c>
      <c r="G13" s="37"/>
      <c r="H13" s="37"/>
      <c r="I13" s="115" t="s">
        <v>20</v>
      </c>
      <c r="J13" s="106" t="s">
        <v>19</v>
      </c>
      <c r="K13" s="37"/>
      <c r="L13" s="116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pans="1:46" s="2" customFormat="1" ht="12" customHeight="1">
      <c r="A14" s="37"/>
      <c r="B14" s="42"/>
      <c r="C14" s="37"/>
      <c r="D14" s="115" t="s">
        <v>21</v>
      </c>
      <c r="E14" s="37"/>
      <c r="F14" s="106" t="s">
        <v>22</v>
      </c>
      <c r="G14" s="37"/>
      <c r="H14" s="37"/>
      <c r="I14" s="115" t="s">
        <v>23</v>
      </c>
      <c r="J14" s="117">
        <f>'Rekapitulace stavby'!AN8</f>
        <v>0</v>
      </c>
      <c r="K14" s="37"/>
      <c r="L14" s="116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pans="1:46" s="2" customFormat="1" ht="10.9" customHeight="1">
      <c r="A15" s="37"/>
      <c r="B15" s="42"/>
      <c r="C15" s="37"/>
      <c r="D15" s="37"/>
      <c r="E15" s="37"/>
      <c r="F15" s="37"/>
      <c r="G15" s="37"/>
      <c r="H15" s="37"/>
      <c r="I15" s="37"/>
      <c r="J15" s="37"/>
      <c r="K15" s="37"/>
      <c r="L15" s="116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pans="1:46" s="2" customFormat="1" ht="12" customHeight="1">
      <c r="A16" s="37"/>
      <c r="B16" s="42"/>
      <c r="C16" s="37"/>
      <c r="D16" s="115" t="s">
        <v>24</v>
      </c>
      <c r="E16" s="37"/>
      <c r="F16" s="37"/>
      <c r="G16" s="37"/>
      <c r="H16" s="37"/>
      <c r="I16" s="115" t="s">
        <v>25</v>
      </c>
      <c r="J16" s="106" t="s">
        <v>26</v>
      </c>
      <c r="K16" s="37"/>
      <c r="L16" s="116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pans="1:31" s="2" customFormat="1" ht="18" customHeight="1">
      <c r="A17" s="37"/>
      <c r="B17" s="42"/>
      <c r="C17" s="37"/>
      <c r="D17" s="37"/>
      <c r="E17" s="106" t="s">
        <v>125</v>
      </c>
      <c r="F17" s="37"/>
      <c r="G17" s="37"/>
      <c r="H17" s="37"/>
      <c r="I17" s="115" t="s">
        <v>28</v>
      </c>
      <c r="J17" s="106" t="s">
        <v>19</v>
      </c>
      <c r="K17" s="37"/>
      <c r="L17" s="116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pans="1:31" s="2" customFormat="1" ht="7" customHeight="1">
      <c r="A18" s="37"/>
      <c r="B18" s="42"/>
      <c r="C18" s="37"/>
      <c r="D18" s="37"/>
      <c r="E18" s="37"/>
      <c r="F18" s="37"/>
      <c r="G18" s="37"/>
      <c r="H18" s="37"/>
      <c r="I18" s="37"/>
      <c r="J18" s="37"/>
      <c r="K18" s="37"/>
      <c r="L18" s="116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pans="1:31" s="2" customFormat="1" ht="12" customHeight="1">
      <c r="A19" s="37"/>
      <c r="B19" s="42"/>
      <c r="C19" s="37"/>
      <c r="D19" s="115" t="s">
        <v>30</v>
      </c>
      <c r="E19" s="37"/>
      <c r="F19" s="37"/>
      <c r="G19" s="37"/>
      <c r="H19" s="37"/>
      <c r="I19" s="115" t="s">
        <v>25</v>
      </c>
      <c r="J19" s="33" t="str">
        <f>'Rekapitulace stavby'!AN13</f>
        <v>Vyplň údaj</v>
      </c>
      <c r="K19" s="37"/>
      <c r="L19" s="116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pans="1:31" s="2" customFormat="1" ht="18" customHeight="1">
      <c r="A20" s="37"/>
      <c r="B20" s="42"/>
      <c r="C20" s="37"/>
      <c r="D20" s="37"/>
      <c r="E20" s="401" t="str">
        <f>'Rekapitulace stavby'!E14</f>
        <v>Vyplň údaj</v>
      </c>
      <c r="F20" s="402"/>
      <c r="G20" s="402"/>
      <c r="H20" s="402"/>
      <c r="I20" s="115" t="s">
        <v>28</v>
      </c>
      <c r="J20" s="33" t="str">
        <f>'Rekapitulace stavby'!AN14</f>
        <v>Vyplň údaj</v>
      </c>
      <c r="K20" s="37"/>
      <c r="L20" s="116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pans="1:31" s="2" customFormat="1" ht="7" customHeight="1">
      <c r="A21" s="37"/>
      <c r="B21" s="42"/>
      <c r="C21" s="37"/>
      <c r="D21" s="37"/>
      <c r="E21" s="37"/>
      <c r="F21" s="37"/>
      <c r="G21" s="37"/>
      <c r="H21" s="37"/>
      <c r="I21" s="37"/>
      <c r="J21" s="37"/>
      <c r="K21" s="37"/>
      <c r="L21" s="116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pans="1:31" s="2" customFormat="1" ht="12" customHeight="1">
      <c r="A22" s="37"/>
      <c r="B22" s="42"/>
      <c r="C22" s="37"/>
      <c r="D22" s="115" t="s">
        <v>32</v>
      </c>
      <c r="E22" s="37"/>
      <c r="F22" s="37"/>
      <c r="G22" s="37"/>
      <c r="H22" s="37"/>
      <c r="I22" s="115" t="s">
        <v>25</v>
      </c>
      <c r="J22" s="106" t="str">
        <f>IF('Rekapitulace stavby'!AN16="","",'Rekapitulace stavby'!AN16)</f>
        <v/>
      </c>
      <c r="K22" s="37"/>
      <c r="L22" s="116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pans="1:31" s="2" customFormat="1" ht="18" customHeight="1">
      <c r="A23" s="37"/>
      <c r="B23" s="42"/>
      <c r="C23" s="37"/>
      <c r="D23" s="37"/>
      <c r="E23" s="106" t="str">
        <f>IF('Rekapitulace stavby'!E17="","",'Rekapitulace stavby'!E17)</f>
        <v xml:space="preserve"> </v>
      </c>
      <c r="F23" s="37"/>
      <c r="G23" s="37"/>
      <c r="H23" s="37"/>
      <c r="I23" s="115" t="s">
        <v>28</v>
      </c>
      <c r="J23" s="106" t="str">
        <f>IF('Rekapitulace stavby'!AN17="","",'Rekapitulace stavby'!AN17)</f>
        <v/>
      </c>
      <c r="K23" s="37"/>
      <c r="L23" s="116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pans="1:31" s="2" customFormat="1" ht="7" customHeight="1">
      <c r="A24" s="37"/>
      <c r="B24" s="42"/>
      <c r="C24" s="37"/>
      <c r="D24" s="37"/>
      <c r="E24" s="37"/>
      <c r="F24" s="37"/>
      <c r="G24" s="37"/>
      <c r="H24" s="37"/>
      <c r="I24" s="37"/>
      <c r="J24" s="37"/>
      <c r="K24" s="37"/>
      <c r="L24" s="116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pans="1:31" s="2" customFormat="1" ht="12" customHeight="1">
      <c r="A25" s="37"/>
      <c r="B25" s="42"/>
      <c r="C25" s="37"/>
      <c r="D25" s="115" t="s">
        <v>35</v>
      </c>
      <c r="E25" s="37"/>
      <c r="F25" s="37"/>
      <c r="G25" s="37"/>
      <c r="H25" s="37"/>
      <c r="I25" s="115" t="s">
        <v>25</v>
      </c>
      <c r="J25" s="106" t="str">
        <f>IF('Rekapitulace stavby'!AN19="","",'Rekapitulace stavby'!AN19)</f>
        <v/>
      </c>
      <c r="K25" s="37"/>
      <c r="L25" s="116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pans="1:31" s="2" customFormat="1" ht="18" customHeight="1">
      <c r="A26" s="37"/>
      <c r="B26" s="42"/>
      <c r="C26" s="37"/>
      <c r="D26" s="37"/>
      <c r="E26" s="106" t="str">
        <f>IF('Rekapitulace stavby'!E20="","",'Rekapitulace stavby'!E20)</f>
        <v xml:space="preserve"> </v>
      </c>
      <c r="F26" s="37"/>
      <c r="G26" s="37"/>
      <c r="H26" s="37"/>
      <c r="I26" s="115" t="s">
        <v>28</v>
      </c>
      <c r="J26" s="106" t="str">
        <f>IF('Rekapitulace stavby'!AN20="","",'Rekapitulace stavby'!AN20)</f>
        <v/>
      </c>
      <c r="K26" s="37"/>
      <c r="L26" s="116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pans="1:31" s="2" customFormat="1" ht="7" customHeight="1">
      <c r="A27" s="37"/>
      <c r="B27" s="42"/>
      <c r="C27" s="37"/>
      <c r="D27" s="37"/>
      <c r="E27" s="37"/>
      <c r="F27" s="37"/>
      <c r="G27" s="37"/>
      <c r="H27" s="37"/>
      <c r="I27" s="37"/>
      <c r="J27" s="37"/>
      <c r="K27" s="37"/>
      <c r="L27" s="116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pans="1:31" s="2" customFormat="1" ht="12" customHeight="1">
      <c r="A28" s="37"/>
      <c r="B28" s="42"/>
      <c r="C28" s="37"/>
      <c r="D28" s="115" t="s">
        <v>36</v>
      </c>
      <c r="E28" s="37"/>
      <c r="F28" s="37"/>
      <c r="G28" s="37"/>
      <c r="H28" s="37"/>
      <c r="I28" s="37"/>
      <c r="J28" s="37"/>
      <c r="K28" s="37"/>
      <c r="L28" s="116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pans="1:31" s="8" customFormat="1" ht="16.5" customHeight="1">
      <c r="A29" s="118"/>
      <c r="B29" s="119"/>
      <c r="C29" s="118"/>
      <c r="D29" s="118"/>
      <c r="E29" s="403" t="s">
        <v>19</v>
      </c>
      <c r="F29" s="403"/>
      <c r="G29" s="403"/>
      <c r="H29" s="403"/>
      <c r="I29" s="118"/>
      <c r="J29" s="118"/>
      <c r="K29" s="118"/>
      <c r="L29" s="120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7" customHeight="1">
      <c r="A30" s="37"/>
      <c r="B30" s="42"/>
      <c r="C30" s="37"/>
      <c r="D30" s="37"/>
      <c r="E30" s="37"/>
      <c r="F30" s="37"/>
      <c r="G30" s="37"/>
      <c r="H30" s="37"/>
      <c r="I30" s="37"/>
      <c r="J30" s="37"/>
      <c r="K30" s="37"/>
      <c r="L30" s="116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31" s="2" customFormat="1" ht="7" customHeight="1">
      <c r="A31" s="37"/>
      <c r="B31" s="42"/>
      <c r="C31" s="37"/>
      <c r="D31" s="121"/>
      <c r="E31" s="121"/>
      <c r="F31" s="121"/>
      <c r="G31" s="121"/>
      <c r="H31" s="121"/>
      <c r="I31" s="121"/>
      <c r="J31" s="121"/>
      <c r="K31" s="121"/>
      <c r="L31" s="116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pans="1:31" s="2" customFormat="1" ht="25.4" customHeight="1">
      <c r="A32" s="37"/>
      <c r="B32" s="42"/>
      <c r="C32" s="37"/>
      <c r="D32" s="122" t="s">
        <v>38</v>
      </c>
      <c r="E32" s="37"/>
      <c r="F32" s="37"/>
      <c r="G32" s="37"/>
      <c r="H32" s="37"/>
      <c r="I32" s="37"/>
      <c r="J32" s="123">
        <f>ROUND(J97, 2)</f>
        <v>0</v>
      </c>
      <c r="K32" s="37"/>
      <c r="L32" s="116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pans="1:31" s="2" customFormat="1" ht="7" customHeight="1">
      <c r="A33" s="37"/>
      <c r="B33" s="42"/>
      <c r="C33" s="37"/>
      <c r="D33" s="121"/>
      <c r="E33" s="121"/>
      <c r="F33" s="121"/>
      <c r="G33" s="121"/>
      <c r="H33" s="121"/>
      <c r="I33" s="121"/>
      <c r="J33" s="121"/>
      <c r="K33" s="121"/>
      <c r="L33" s="116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pans="1:31" s="2" customFormat="1" ht="14.5" customHeight="1">
      <c r="A34" s="37"/>
      <c r="B34" s="42"/>
      <c r="C34" s="37"/>
      <c r="D34" s="37"/>
      <c r="E34" s="37"/>
      <c r="F34" s="124" t="s">
        <v>40</v>
      </c>
      <c r="G34" s="37"/>
      <c r="H34" s="37"/>
      <c r="I34" s="124" t="s">
        <v>39</v>
      </c>
      <c r="J34" s="124" t="s">
        <v>41</v>
      </c>
      <c r="K34" s="37"/>
      <c r="L34" s="116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1:31" s="2" customFormat="1" ht="14.5" customHeight="1">
      <c r="A35" s="37"/>
      <c r="B35" s="42"/>
      <c r="C35" s="37"/>
      <c r="D35" s="125" t="s">
        <v>42</v>
      </c>
      <c r="E35" s="115" t="s">
        <v>43</v>
      </c>
      <c r="F35" s="126">
        <f>ROUND((SUM(BE97:BE373)),  2)</f>
        <v>0</v>
      </c>
      <c r="G35" s="37"/>
      <c r="H35" s="37"/>
      <c r="I35" s="127">
        <v>0.21</v>
      </c>
      <c r="J35" s="126">
        <f>ROUND(((SUM(BE97:BE373))*I35),  2)</f>
        <v>0</v>
      </c>
      <c r="K35" s="37"/>
      <c r="L35" s="116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1:31" s="2" customFormat="1" ht="14.5" customHeight="1">
      <c r="A36" s="37"/>
      <c r="B36" s="42"/>
      <c r="C36" s="37"/>
      <c r="D36" s="37"/>
      <c r="E36" s="115" t="s">
        <v>44</v>
      </c>
      <c r="F36" s="126">
        <f>ROUND((SUM(BF97:BF373)),  2)</f>
        <v>0</v>
      </c>
      <c r="G36" s="37"/>
      <c r="H36" s="37"/>
      <c r="I36" s="127">
        <v>0.12</v>
      </c>
      <c r="J36" s="126">
        <f>ROUND(((SUM(BF97:BF373))*I36),  2)</f>
        <v>0</v>
      </c>
      <c r="K36" s="37"/>
      <c r="L36" s="116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pans="1:31" s="2" customFormat="1" ht="14.5" hidden="1" customHeight="1">
      <c r="A37" s="37"/>
      <c r="B37" s="42"/>
      <c r="C37" s="37"/>
      <c r="D37" s="37"/>
      <c r="E37" s="115" t="s">
        <v>45</v>
      </c>
      <c r="F37" s="126">
        <f>ROUND((SUM(BG97:BG373)),  2)</f>
        <v>0</v>
      </c>
      <c r="G37" s="37"/>
      <c r="H37" s="37"/>
      <c r="I37" s="127">
        <v>0.21</v>
      </c>
      <c r="J37" s="126">
        <f>0</f>
        <v>0</v>
      </c>
      <c r="K37" s="37"/>
      <c r="L37" s="116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1:31" s="2" customFormat="1" ht="14.5" hidden="1" customHeight="1">
      <c r="A38" s="37"/>
      <c r="B38" s="42"/>
      <c r="C38" s="37"/>
      <c r="D38" s="37"/>
      <c r="E38" s="115" t="s">
        <v>46</v>
      </c>
      <c r="F38" s="126">
        <f>ROUND((SUM(BH97:BH373)),  2)</f>
        <v>0</v>
      </c>
      <c r="G38" s="37"/>
      <c r="H38" s="37"/>
      <c r="I38" s="127">
        <v>0.12</v>
      </c>
      <c r="J38" s="126">
        <f>0</f>
        <v>0</v>
      </c>
      <c r="K38" s="37"/>
      <c r="L38" s="116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1:31" s="2" customFormat="1" ht="14.5" hidden="1" customHeight="1">
      <c r="A39" s="37"/>
      <c r="B39" s="42"/>
      <c r="C39" s="37"/>
      <c r="D39" s="37"/>
      <c r="E39" s="115" t="s">
        <v>47</v>
      </c>
      <c r="F39" s="126">
        <f>ROUND((SUM(BI97:BI373)),  2)</f>
        <v>0</v>
      </c>
      <c r="G39" s="37"/>
      <c r="H39" s="37"/>
      <c r="I39" s="127">
        <v>0</v>
      </c>
      <c r="J39" s="126">
        <f>0</f>
        <v>0</v>
      </c>
      <c r="K39" s="37"/>
      <c r="L39" s="116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1:31" s="2" customFormat="1" ht="7" customHeight="1">
      <c r="A40" s="37"/>
      <c r="B40" s="42"/>
      <c r="C40" s="37"/>
      <c r="D40" s="37"/>
      <c r="E40" s="37"/>
      <c r="F40" s="37"/>
      <c r="G40" s="37"/>
      <c r="H40" s="37"/>
      <c r="I40" s="37"/>
      <c r="J40" s="37"/>
      <c r="K40" s="37"/>
      <c r="L40" s="116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pans="1:31" s="2" customFormat="1" ht="25.4" customHeight="1">
      <c r="A41" s="37"/>
      <c r="B41" s="42"/>
      <c r="C41" s="128"/>
      <c r="D41" s="129" t="s">
        <v>48</v>
      </c>
      <c r="E41" s="130"/>
      <c r="F41" s="130"/>
      <c r="G41" s="131" t="s">
        <v>49</v>
      </c>
      <c r="H41" s="132" t="s">
        <v>50</v>
      </c>
      <c r="I41" s="130"/>
      <c r="J41" s="133">
        <f>SUM(J32:J39)</f>
        <v>0</v>
      </c>
      <c r="K41" s="134"/>
      <c r="L41" s="116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pans="1:31" s="2" customFormat="1" ht="14.5" customHeight="1">
      <c r="A42" s="37"/>
      <c r="B42" s="135"/>
      <c r="C42" s="136"/>
      <c r="D42" s="136"/>
      <c r="E42" s="136"/>
      <c r="F42" s="136"/>
      <c r="G42" s="136"/>
      <c r="H42" s="136"/>
      <c r="I42" s="136"/>
      <c r="J42" s="136"/>
      <c r="K42" s="136"/>
      <c r="L42" s="116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pans="1:31" s="2" customFormat="1" ht="7" customHeight="1">
      <c r="A46" s="37"/>
      <c r="B46" s="137"/>
      <c r="C46" s="138"/>
      <c r="D46" s="138"/>
      <c r="E46" s="138"/>
      <c r="F46" s="138"/>
      <c r="G46" s="138"/>
      <c r="H46" s="138"/>
      <c r="I46" s="138"/>
      <c r="J46" s="138"/>
      <c r="K46" s="138"/>
      <c r="L46" s="116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1:31" s="2" customFormat="1" ht="25" customHeight="1">
      <c r="A47" s="37"/>
      <c r="B47" s="38"/>
      <c r="C47" s="26" t="s">
        <v>126</v>
      </c>
      <c r="D47" s="39"/>
      <c r="E47" s="39"/>
      <c r="F47" s="39"/>
      <c r="G47" s="39"/>
      <c r="H47" s="39"/>
      <c r="I47" s="39"/>
      <c r="J47" s="39"/>
      <c r="K47" s="39"/>
      <c r="L47" s="116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pans="1:31" s="2" customFormat="1" ht="7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16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pans="1:47" s="2" customFormat="1" ht="12" customHeight="1">
      <c r="A49" s="37"/>
      <c r="B49" s="38"/>
      <c r="C49" s="32" t="s">
        <v>16</v>
      </c>
      <c r="D49" s="39"/>
      <c r="E49" s="39"/>
      <c r="F49" s="39"/>
      <c r="G49" s="39"/>
      <c r="H49" s="39"/>
      <c r="I49" s="39"/>
      <c r="J49" s="39"/>
      <c r="K49" s="39"/>
      <c r="L49" s="116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pans="1:47" s="2" customFormat="1" ht="16.5" customHeight="1">
      <c r="A50" s="37"/>
      <c r="B50" s="38"/>
      <c r="C50" s="39"/>
      <c r="D50" s="39"/>
      <c r="E50" s="395" t="str">
        <f>E7</f>
        <v>Oprava mostních objektů na trati Krnov - Opava</v>
      </c>
      <c r="F50" s="396"/>
      <c r="G50" s="396"/>
      <c r="H50" s="396"/>
      <c r="I50" s="39"/>
      <c r="J50" s="39"/>
      <c r="K50" s="39"/>
      <c r="L50" s="116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pans="1:47" s="1" customFormat="1" ht="12" customHeight="1">
      <c r="B51" s="24"/>
      <c r="C51" s="32" t="s">
        <v>121</v>
      </c>
      <c r="D51" s="25"/>
      <c r="E51" s="25"/>
      <c r="F51" s="25"/>
      <c r="G51" s="25"/>
      <c r="H51" s="25"/>
      <c r="I51" s="25"/>
      <c r="J51" s="25"/>
      <c r="K51" s="25"/>
      <c r="L51" s="23"/>
    </row>
    <row r="52" spans="1:47" s="2" customFormat="1" ht="16.5" customHeight="1">
      <c r="A52" s="37"/>
      <c r="B52" s="38"/>
      <c r="C52" s="39"/>
      <c r="D52" s="39"/>
      <c r="E52" s="395" t="s">
        <v>959</v>
      </c>
      <c r="F52" s="394"/>
      <c r="G52" s="394"/>
      <c r="H52" s="394"/>
      <c r="I52" s="39"/>
      <c r="J52" s="39"/>
      <c r="K52" s="39"/>
      <c r="L52" s="116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pans="1:47" s="2" customFormat="1" ht="12" customHeight="1">
      <c r="A53" s="37"/>
      <c r="B53" s="38"/>
      <c r="C53" s="32" t="s">
        <v>123</v>
      </c>
      <c r="D53" s="39"/>
      <c r="E53" s="39"/>
      <c r="F53" s="39"/>
      <c r="G53" s="39"/>
      <c r="H53" s="39"/>
      <c r="I53" s="39"/>
      <c r="J53" s="39"/>
      <c r="K53" s="39"/>
      <c r="L53" s="116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pans="1:47" s="2" customFormat="1" ht="16.5" customHeight="1">
      <c r="A54" s="37"/>
      <c r="B54" s="38"/>
      <c r="C54" s="39"/>
      <c r="D54" s="39"/>
      <c r="E54" s="391" t="str">
        <f>E11</f>
        <v>SO 02.1 - Propustek v km 101,505 - propustek</v>
      </c>
      <c r="F54" s="394"/>
      <c r="G54" s="394"/>
      <c r="H54" s="394"/>
      <c r="I54" s="39"/>
      <c r="J54" s="39"/>
      <c r="K54" s="39"/>
      <c r="L54" s="116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pans="1:47" s="2" customFormat="1" ht="7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16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pans="1:47" s="2" customFormat="1" ht="12" customHeight="1">
      <c r="A56" s="37"/>
      <c r="B56" s="38"/>
      <c r="C56" s="32" t="s">
        <v>21</v>
      </c>
      <c r="D56" s="39"/>
      <c r="E56" s="39"/>
      <c r="F56" s="30" t="str">
        <f>F14</f>
        <v>OŘ Ostrava</v>
      </c>
      <c r="G56" s="39"/>
      <c r="H56" s="39"/>
      <c r="I56" s="32" t="s">
        <v>23</v>
      </c>
      <c r="J56" s="62">
        <f>IF(J14="","",J14)</f>
        <v>0</v>
      </c>
      <c r="K56" s="39"/>
      <c r="L56" s="116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47" s="2" customFormat="1" ht="7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16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47" s="2" customFormat="1" ht="15.25" customHeight="1">
      <c r="A58" s="37"/>
      <c r="B58" s="38"/>
      <c r="C58" s="32" t="s">
        <v>24</v>
      </c>
      <c r="D58" s="39"/>
      <c r="E58" s="39"/>
      <c r="F58" s="30" t="str">
        <f>E17</f>
        <v>Správa železnic</v>
      </c>
      <c r="G58" s="39"/>
      <c r="H58" s="39"/>
      <c r="I58" s="32" t="s">
        <v>32</v>
      </c>
      <c r="J58" s="35" t="str">
        <f>E23</f>
        <v xml:space="preserve"> </v>
      </c>
      <c r="K58" s="39"/>
      <c r="L58" s="116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47" s="2" customFormat="1" ht="15.25" customHeight="1">
      <c r="A59" s="37"/>
      <c r="B59" s="38"/>
      <c r="C59" s="32" t="s">
        <v>30</v>
      </c>
      <c r="D59" s="39"/>
      <c r="E59" s="39"/>
      <c r="F59" s="30" t="str">
        <f>IF(E20="","",E20)</f>
        <v>Vyplň údaj</v>
      </c>
      <c r="G59" s="39"/>
      <c r="H59" s="39"/>
      <c r="I59" s="32" t="s">
        <v>35</v>
      </c>
      <c r="J59" s="35" t="str">
        <f>E26</f>
        <v xml:space="preserve"> </v>
      </c>
      <c r="K59" s="39"/>
      <c r="L59" s="116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pans="1:47" s="2" customFormat="1" ht="10.4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16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pans="1:47" s="2" customFormat="1" ht="29.25" customHeight="1">
      <c r="A61" s="37"/>
      <c r="B61" s="38"/>
      <c r="C61" s="139" t="s">
        <v>127</v>
      </c>
      <c r="D61" s="140"/>
      <c r="E61" s="140"/>
      <c r="F61" s="140"/>
      <c r="G61" s="140"/>
      <c r="H61" s="140"/>
      <c r="I61" s="140"/>
      <c r="J61" s="141" t="s">
        <v>128</v>
      </c>
      <c r="K61" s="140"/>
      <c r="L61" s="116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pans="1:47" s="2" customFormat="1" ht="10.4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16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pans="1:47" s="2" customFormat="1" ht="22.9" customHeight="1">
      <c r="A63" s="37"/>
      <c r="B63" s="38"/>
      <c r="C63" s="142" t="s">
        <v>70</v>
      </c>
      <c r="D63" s="39"/>
      <c r="E63" s="39"/>
      <c r="F63" s="39"/>
      <c r="G63" s="39"/>
      <c r="H63" s="39"/>
      <c r="I63" s="39"/>
      <c r="J63" s="80">
        <f>J97</f>
        <v>0</v>
      </c>
      <c r="K63" s="39"/>
      <c r="L63" s="116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20" t="s">
        <v>129</v>
      </c>
    </row>
    <row r="64" spans="1:47" s="9" customFormat="1" ht="25" customHeight="1">
      <c r="B64" s="143"/>
      <c r="C64" s="144"/>
      <c r="D64" s="145" t="s">
        <v>130</v>
      </c>
      <c r="E64" s="146"/>
      <c r="F64" s="146"/>
      <c r="G64" s="146"/>
      <c r="H64" s="146"/>
      <c r="I64" s="146"/>
      <c r="J64" s="147">
        <f>J98</f>
        <v>0</v>
      </c>
      <c r="K64" s="144"/>
      <c r="L64" s="148"/>
    </row>
    <row r="65" spans="1:31" s="10" customFormat="1" ht="19.899999999999999" customHeight="1">
      <c r="B65" s="149"/>
      <c r="C65" s="100"/>
      <c r="D65" s="150" t="s">
        <v>131</v>
      </c>
      <c r="E65" s="151"/>
      <c r="F65" s="151"/>
      <c r="G65" s="151"/>
      <c r="H65" s="151"/>
      <c r="I65" s="151"/>
      <c r="J65" s="152">
        <f>J99</f>
        <v>0</v>
      </c>
      <c r="K65" s="100"/>
      <c r="L65" s="153"/>
    </row>
    <row r="66" spans="1:31" s="10" customFormat="1" ht="19.899999999999999" customHeight="1">
      <c r="B66" s="149"/>
      <c r="C66" s="100"/>
      <c r="D66" s="150" t="s">
        <v>132</v>
      </c>
      <c r="E66" s="151"/>
      <c r="F66" s="151"/>
      <c r="G66" s="151"/>
      <c r="H66" s="151"/>
      <c r="I66" s="151"/>
      <c r="J66" s="152">
        <f>J173</f>
        <v>0</v>
      </c>
      <c r="K66" s="100"/>
      <c r="L66" s="153"/>
    </row>
    <row r="67" spans="1:31" s="10" customFormat="1" ht="19.899999999999999" customHeight="1">
      <c r="B67" s="149"/>
      <c r="C67" s="100"/>
      <c r="D67" s="150" t="s">
        <v>133</v>
      </c>
      <c r="E67" s="151"/>
      <c r="F67" s="151"/>
      <c r="G67" s="151"/>
      <c r="H67" s="151"/>
      <c r="I67" s="151"/>
      <c r="J67" s="152">
        <f>J210</f>
        <v>0</v>
      </c>
      <c r="K67" s="100"/>
      <c r="L67" s="153"/>
    </row>
    <row r="68" spans="1:31" s="10" customFormat="1" ht="19.899999999999999" customHeight="1">
      <c r="B68" s="149"/>
      <c r="C68" s="100"/>
      <c r="D68" s="150" t="s">
        <v>134</v>
      </c>
      <c r="E68" s="151"/>
      <c r="F68" s="151"/>
      <c r="G68" s="151"/>
      <c r="H68" s="151"/>
      <c r="I68" s="151"/>
      <c r="J68" s="152">
        <f>J233</f>
        <v>0</v>
      </c>
      <c r="K68" s="100"/>
      <c r="L68" s="153"/>
    </row>
    <row r="69" spans="1:31" s="10" customFormat="1" ht="19.899999999999999" customHeight="1">
      <c r="B69" s="149"/>
      <c r="C69" s="100"/>
      <c r="D69" s="150" t="s">
        <v>135</v>
      </c>
      <c r="E69" s="151"/>
      <c r="F69" s="151"/>
      <c r="G69" s="151"/>
      <c r="H69" s="151"/>
      <c r="I69" s="151"/>
      <c r="J69" s="152">
        <f>J251</f>
        <v>0</v>
      </c>
      <c r="K69" s="100"/>
      <c r="L69" s="153"/>
    </row>
    <row r="70" spans="1:31" s="10" customFormat="1" ht="19.899999999999999" customHeight="1">
      <c r="B70" s="149"/>
      <c r="C70" s="100"/>
      <c r="D70" s="150" t="s">
        <v>136</v>
      </c>
      <c r="E70" s="151"/>
      <c r="F70" s="151"/>
      <c r="G70" s="151"/>
      <c r="H70" s="151"/>
      <c r="I70" s="151"/>
      <c r="J70" s="152">
        <f>J258</f>
        <v>0</v>
      </c>
      <c r="K70" s="100"/>
      <c r="L70" s="153"/>
    </row>
    <row r="71" spans="1:31" s="10" customFormat="1" ht="19.899999999999999" customHeight="1">
      <c r="B71" s="149"/>
      <c r="C71" s="100"/>
      <c r="D71" s="150" t="s">
        <v>137</v>
      </c>
      <c r="E71" s="151"/>
      <c r="F71" s="151"/>
      <c r="G71" s="151"/>
      <c r="H71" s="151"/>
      <c r="I71" s="151"/>
      <c r="J71" s="152">
        <f>J286</f>
        <v>0</v>
      </c>
      <c r="K71" s="100"/>
      <c r="L71" s="153"/>
    </row>
    <row r="72" spans="1:31" s="10" customFormat="1" ht="19.899999999999999" customHeight="1">
      <c r="B72" s="149"/>
      <c r="C72" s="100"/>
      <c r="D72" s="150" t="s">
        <v>138</v>
      </c>
      <c r="E72" s="151"/>
      <c r="F72" s="151"/>
      <c r="G72" s="151"/>
      <c r="H72" s="151"/>
      <c r="I72" s="151"/>
      <c r="J72" s="152">
        <f>J321</f>
        <v>0</v>
      </c>
      <c r="K72" s="100"/>
      <c r="L72" s="153"/>
    </row>
    <row r="73" spans="1:31" s="10" customFormat="1" ht="19.899999999999999" customHeight="1">
      <c r="B73" s="149"/>
      <c r="C73" s="100"/>
      <c r="D73" s="150" t="s">
        <v>961</v>
      </c>
      <c r="E73" s="151"/>
      <c r="F73" s="151"/>
      <c r="G73" s="151"/>
      <c r="H73" s="151"/>
      <c r="I73" s="151"/>
      <c r="J73" s="152">
        <f>J325</f>
        <v>0</v>
      </c>
      <c r="K73" s="100"/>
      <c r="L73" s="153"/>
    </row>
    <row r="74" spans="1:31" s="9" customFormat="1" ht="25" customHeight="1">
      <c r="B74" s="143"/>
      <c r="C74" s="144"/>
      <c r="D74" s="145" t="s">
        <v>139</v>
      </c>
      <c r="E74" s="146"/>
      <c r="F74" s="146"/>
      <c r="G74" s="146"/>
      <c r="H74" s="146"/>
      <c r="I74" s="146"/>
      <c r="J74" s="147">
        <f>J348</f>
        <v>0</v>
      </c>
      <c r="K74" s="144"/>
      <c r="L74" s="148"/>
    </row>
    <row r="75" spans="1:31" s="10" customFormat="1" ht="19.899999999999999" customHeight="1">
      <c r="B75" s="149"/>
      <c r="C75" s="100"/>
      <c r="D75" s="150" t="s">
        <v>140</v>
      </c>
      <c r="E75" s="151"/>
      <c r="F75" s="151"/>
      <c r="G75" s="151"/>
      <c r="H75" s="151"/>
      <c r="I75" s="151"/>
      <c r="J75" s="152">
        <f>J349</f>
        <v>0</v>
      </c>
      <c r="K75" s="100"/>
      <c r="L75" s="153"/>
    </row>
    <row r="76" spans="1:31" s="2" customFormat="1" ht="21.75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16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pans="1:31" s="2" customFormat="1" ht="7" customHeight="1">
      <c r="A77" s="37"/>
      <c r="B77" s="50"/>
      <c r="C77" s="51"/>
      <c r="D77" s="51"/>
      <c r="E77" s="51"/>
      <c r="F77" s="51"/>
      <c r="G77" s="51"/>
      <c r="H77" s="51"/>
      <c r="I77" s="51"/>
      <c r="J77" s="51"/>
      <c r="K77" s="51"/>
      <c r="L77" s="116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pans="1:31" s="2" customFormat="1" ht="7" customHeight="1">
      <c r="A81" s="37"/>
      <c r="B81" s="52"/>
      <c r="C81" s="53"/>
      <c r="D81" s="53"/>
      <c r="E81" s="53"/>
      <c r="F81" s="53"/>
      <c r="G81" s="53"/>
      <c r="H81" s="53"/>
      <c r="I81" s="53"/>
      <c r="J81" s="53"/>
      <c r="K81" s="53"/>
      <c r="L81" s="116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pans="1:31" s="2" customFormat="1" ht="25" customHeight="1">
      <c r="A82" s="37"/>
      <c r="B82" s="38"/>
      <c r="C82" s="26" t="s">
        <v>143</v>
      </c>
      <c r="D82" s="39"/>
      <c r="E82" s="39"/>
      <c r="F82" s="39"/>
      <c r="G82" s="39"/>
      <c r="H82" s="39"/>
      <c r="I82" s="39"/>
      <c r="J82" s="39"/>
      <c r="K82" s="39"/>
      <c r="L82" s="116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pans="1:31" s="2" customFormat="1" ht="7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16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pans="1:31" s="2" customFormat="1" ht="12" customHeight="1">
      <c r="A84" s="37"/>
      <c r="B84" s="38"/>
      <c r="C84" s="32" t="s">
        <v>16</v>
      </c>
      <c r="D84" s="39"/>
      <c r="E84" s="39"/>
      <c r="F84" s="39"/>
      <c r="G84" s="39"/>
      <c r="H84" s="39"/>
      <c r="I84" s="39"/>
      <c r="J84" s="39"/>
      <c r="K84" s="39"/>
      <c r="L84" s="116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pans="1:31" s="2" customFormat="1" ht="16.5" customHeight="1">
      <c r="A85" s="37"/>
      <c r="B85" s="38"/>
      <c r="C85" s="39"/>
      <c r="D85" s="39"/>
      <c r="E85" s="395" t="str">
        <f>E7</f>
        <v>Oprava mostních objektů na trati Krnov - Opava</v>
      </c>
      <c r="F85" s="396"/>
      <c r="G85" s="396"/>
      <c r="H85" s="396"/>
      <c r="I85" s="39"/>
      <c r="J85" s="39"/>
      <c r="K85" s="39"/>
      <c r="L85" s="116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pans="1:31" s="1" customFormat="1" ht="12" customHeight="1">
      <c r="B86" s="24"/>
      <c r="C86" s="32" t="s">
        <v>121</v>
      </c>
      <c r="D86" s="25"/>
      <c r="E86" s="25"/>
      <c r="F86" s="25"/>
      <c r="G86" s="25"/>
      <c r="H86" s="25"/>
      <c r="I86" s="25"/>
      <c r="J86" s="25"/>
      <c r="K86" s="25"/>
      <c r="L86" s="23"/>
    </row>
    <row r="87" spans="1:31" s="2" customFormat="1" ht="16.5" customHeight="1">
      <c r="A87" s="37"/>
      <c r="B87" s="38"/>
      <c r="C87" s="39"/>
      <c r="D87" s="39"/>
      <c r="E87" s="395" t="s">
        <v>959</v>
      </c>
      <c r="F87" s="394"/>
      <c r="G87" s="394"/>
      <c r="H87" s="394"/>
      <c r="I87" s="39"/>
      <c r="J87" s="39"/>
      <c r="K87" s="39"/>
      <c r="L87" s="116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pans="1:31" s="2" customFormat="1" ht="12" customHeight="1">
      <c r="A88" s="37"/>
      <c r="B88" s="38"/>
      <c r="C88" s="32" t="s">
        <v>123</v>
      </c>
      <c r="D88" s="39"/>
      <c r="E88" s="39"/>
      <c r="F88" s="39"/>
      <c r="G88" s="39"/>
      <c r="H88" s="39"/>
      <c r="I88" s="39"/>
      <c r="J88" s="39"/>
      <c r="K88" s="39"/>
      <c r="L88" s="116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pans="1:31" s="2" customFormat="1" ht="16.5" customHeight="1">
      <c r="A89" s="37"/>
      <c r="B89" s="38"/>
      <c r="C89" s="39"/>
      <c r="D89" s="39"/>
      <c r="E89" s="391" t="str">
        <f>E11</f>
        <v>SO 02.1 - Propustek v km 101,505 - propustek</v>
      </c>
      <c r="F89" s="394"/>
      <c r="G89" s="394"/>
      <c r="H89" s="394"/>
      <c r="I89" s="39"/>
      <c r="J89" s="39"/>
      <c r="K89" s="39"/>
      <c r="L89" s="116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pans="1:31" s="2" customFormat="1" ht="7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116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pans="1:31" s="2" customFormat="1" ht="12" customHeight="1">
      <c r="A91" s="37"/>
      <c r="B91" s="38"/>
      <c r="C91" s="32" t="s">
        <v>21</v>
      </c>
      <c r="D91" s="39"/>
      <c r="E91" s="39"/>
      <c r="F91" s="30" t="str">
        <f>F14</f>
        <v>OŘ Ostrava</v>
      </c>
      <c r="G91" s="39"/>
      <c r="H91" s="39"/>
      <c r="I91" s="32" t="s">
        <v>23</v>
      </c>
      <c r="J91" s="62">
        <f>IF(J14="","",J14)</f>
        <v>0</v>
      </c>
      <c r="K91" s="39"/>
      <c r="L91" s="116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pans="1:31" s="2" customFormat="1" ht="7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116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pans="1:31" s="2" customFormat="1" ht="15.25" customHeight="1">
      <c r="A93" s="37"/>
      <c r="B93" s="38"/>
      <c r="C93" s="32" t="s">
        <v>24</v>
      </c>
      <c r="D93" s="39"/>
      <c r="E93" s="39"/>
      <c r="F93" s="30" t="str">
        <f>E17</f>
        <v>Správa železnic</v>
      </c>
      <c r="G93" s="39"/>
      <c r="H93" s="39"/>
      <c r="I93" s="32" t="s">
        <v>32</v>
      </c>
      <c r="J93" s="35" t="str">
        <f>E23</f>
        <v xml:space="preserve"> </v>
      </c>
      <c r="K93" s="39"/>
      <c r="L93" s="116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pans="1:31" s="2" customFormat="1" ht="15.25" customHeight="1">
      <c r="A94" s="37"/>
      <c r="B94" s="38"/>
      <c r="C94" s="32" t="s">
        <v>30</v>
      </c>
      <c r="D94" s="39"/>
      <c r="E94" s="39"/>
      <c r="F94" s="30" t="str">
        <f>IF(E20="","",E20)</f>
        <v>Vyplň údaj</v>
      </c>
      <c r="G94" s="39"/>
      <c r="H94" s="39"/>
      <c r="I94" s="32" t="s">
        <v>35</v>
      </c>
      <c r="J94" s="35" t="str">
        <f>E26</f>
        <v xml:space="preserve"> </v>
      </c>
      <c r="K94" s="39"/>
      <c r="L94" s="116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pans="1:31" s="2" customFormat="1" ht="10.4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116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pans="1:31" s="11" customFormat="1" ht="29.25" customHeight="1">
      <c r="A96" s="154"/>
      <c r="B96" s="155"/>
      <c r="C96" s="156" t="s">
        <v>144</v>
      </c>
      <c r="D96" s="157" t="s">
        <v>57</v>
      </c>
      <c r="E96" s="157" t="s">
        <v>53</v>
      </c>
      <c r="F96" s="157" t="s">
        <v>54</v>
      </c>
      <c r="G96" s="157" t="s">
        <v>145</v>
      </c>
      <c r="H96" s="157" t="s">
        <v>146</v>
      </c>
      <c r="I96" s="157" t="s">
        <v>147</v>
      </c>
      <c r="J96" s="157" t="s">
        <v>128</v>
      </c>
      <c r="K96" s="158" t="s">
        <v>148</v>
      </c>
      <c r="L96" s="159"/>
      <c r="M96" s="71" t="s">
        <v>19</v>
      </c>
      <c r="N96" s="72" t="s">
        <v>42</v>
      </c>
      <c r="O96" s="72" t="s">
        <v>149</v>
      </c>
      <c r="P96" s="72" t="s">
        <v>150</v>
      </c>
      <c r="Q96" s="72" t="s">
        <v>151</v>
      </c>
      <c r="R96" s="72" t="s">
        <v>152</v>
      </c>
      <c r="S96" s="72" t="s">
        <v>153</v>
      </c>
      <c r="T96" s="73" t="s">
        <v>154</v>
      </c>
      <c r="U96" s="154"/>
      <c r="V96" s="154"/>
      <c r="W96" s="154"/>
      <c r="X96" s="154"/>
      <c r="Y96" s="154"/>
      <c r="Z96" s="154"/>
      <c r="AA96" s="154"/>
      <c r="AB96" s="154"/>
      <c r="AC96" s="154"/>
      <c r="AD96" s="154"/>
      <c r="AE96" s="154"/>
    </row>
    <row r="97" spans="1:65" s="2" customFormat="1" ht="22.9" customHeight="1">
      <c r="A97" s="37"/>
      <c r="B97" s="38"/>
      <c r="C97" s="78" t="s">
        <v>155</v>
      </c>
      <c r="D97" s="39"/>
      <c r="E97" s="39"/>
      <c r="F97" s="39"/>
      <c r="G97" s="39"/>
      <c r="H97" s="39"/>
      <c r="I97" s="39"/>
      <c r="J97" s="160">
        <f>BK97</f>
        <v>0</v>
      </c>
      <c r="K97" s="39"/>
      <c r="L97" s="42"/>
      <c r="M97" s="74"/>
      <c r="N97" s="161"/>
      <c r="O97" s="75"/>
      <c r="P97" s="162">
        <f>P98+P348</f>
        <v>0</v>
      </c>
      <c r="Q97" s="75"/>
      <c r="R97" s="162">
        <f>R98+R348</f>
        <v>643.77586549</v>
      </c>
      <c r="S97" s="75"/>
      <c r="T97" s="163">
        <f>T98+T348</f>
        <v>116.7741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20" t="s">
        <v>71</v>
      </c>
      <c r="AU97" s="20" t="s">
        <v>129</v>
      </c>
      <c r="BK97" s="164">
        <f>BK98+BK348</f>
        <v>0</v>
      </c>
    </row>
    <row r="98" spans="1:65" s="12" customFormat="1" ht="25.9" customHeight="1">
      <c r="B98" s="165"/>
      <c r="C98" s="166"/>
      <c r="D98" s="167" t="s">
        <v>71</v>
      </c>
      <c r="E98" s="168" t="s">
        <v>156</v>
      </c>
      <c r="F98" s="168" t="s">
        <v>157</v>
      </c>
      <c r="G98" s="166"/>
      <c r="H98" s="166"/>
      <c r="I98" s="169"/>
      <c r="J98" s="170">
        <f>BK98</f>
        <v>0</v>
      </c>
      <c r="K98" s="166"/>
      <c r="L98" s="171"/>
      <c r="M98" s="172"/>
      <c r="N98" s="173"/>
      <c r="O98" s="173"/>
      <c r="P98" s="174">
        <f>P99+P173+P210+P233+P251+P258+P286+P321+P325</f>
        <v>0</v>
      </c>
      <c r="Q98" s="173"/>
      <c r="R98" s="174">
        <f>R99+R173+R210+R233+R251+R258+R286+R321+R325</f>
        <v>643.70486548999997</v>
      </c>
      <c r="S98" s="173"/>
      <c r="T98" s="175">
        <f>T99+T173+T210+T233+T251+T258+T286+T321+T325</f>
        <v>116.7741</v>
      </c>
      <c r="AR98" s="176" t="s">
        <v>79</v>
      </c>
      <c r="AT98" s="177" t="s">
        <v>71</v>
      </c>
      <c r="AU98" s="177" t="s">
        <v>72</v>
      </c>
      <c r="AY98" s="176" t="s">
        <v>158</v>
      </c>
      <c r="BK98" s="178">
        <f>BK99+BK173+BK210+BK233+BK251+BK258+BK286+BK321+BK325</f>
        <v>0</v>
      </c>
    </row>
    <row r="99" spans="1:65" s="12" customFormat="1" ht="22.9" customHeight="1">
      <c r="B99" s="165"/>
      <c r="C99" s="166"/>
      <c r="D99" s="167" t="s">
        <v>71</v>
      </c>
      <c r="E99" s="179" t="s">
        <v>79</v>
      </c>
      <c r="F99" s="179" t="s">
        <v>159</v>
      </c>
      <c r="G99" s="166"/>
      <c r="H99" s="166"/>
      <c r="I99" s="169"/>
      <c r="J99" s="180">
        <f>BK99</f>
        <v>0</v>
      </c>
      <c r="K99" s="166"/>
      <c r="L99" s="171"/>
      <c r="M99" s="172"/>
      <c r="N99" s="173"/>
      <c r="O99" s="173"/>
      <c r="P99" s="174">
        <f>SUM(P100:P172)</f>
        <v>0</v>
      </c>
      <c r="Q99" s="173"/>
      <c r="R99" s="174">
        <f>SUM(R100:R172)</f>
        <v>223.08423000000002</v>
      </c>
      <c r="S99" s="173"/>
      <c r="T99" s="175">
        <f>SUM(T100:T172)</f>
        <v>0</v>
      </c>
      <c r="AR99" s="176" t="s">
        <v>79</v>
      </c>
      <c r="AT99" s="177" t="s">
        <v>71</v>
      </c>
      <c r="AU99" s="177" t="s">
        <v>79</v>
      </c>
      <c r="AY99" s="176" t="s">
        <v>158</v>
      </c>
      <c r="BK99" s="178">
        <f>SUM(BK100:BK172)</f>
        <v>0</v>
      </c>
    </row>
    <row r="100" spans="1:65" s="2" customFormat="1" ht="21.75" customHeight="1">
      <c r="A100" s="37"/>
      <c r="B100" s="38"/>
      <c r="C100" s="181" t="s">
        <v>79</v>
      </c>
      <c r="D100" s="181" t="s">
        <v>160</v>
      </c>
      <c r="E100" s="182" t="s">
        <v>161</v>
      </c>
      <c r="F100" s="183" t="s">
        <v>162</v>
      </c>
      <c r="G100" s="184" t="s">
        <v>163</v>
      </c>
      <c r="H100" s="185">
        <v>80</v>
      </c>
      <c r="I100" s="186"/>
      <c r="J100" s="187">
        <f>ROUND(I100*H100,2)</f>
        <v>0</v>
      </c>
      <c r="K100" s="183" t="s">
        <v>164</v>
      </c>
      <c r="L100" s="42"/>
      <c r="M100" s="188" t="s">
        <v>19</v>
      </c>
      <c r="N100" s="189" t="s">
        <v>43</v>
      </c>
      <c r="O100" s="67"/>
      <c r="P100" s="190">
        <f>O100*H100</f>
        <v>0</v>
      </c>
      <c r="Q100" s="190">
        <v>0</v>
      </c>
      <c r="R100" s="190">
        <f>Q100*H100</f>
        <v>0</v>
      </c>
      <c r="S100" s="190">
        <v>0</v>
      </c>
      <c r="T100" s="191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192" t="s">
        <v>165</v>
      </c>
      <c r="AT100" s="192" t="s">
        <v>160</v>
      </c>
      <c r="AU100" s="192" t="s">
        <v>81</v>
      </c>
      <c r="AY100" s="20" t="s">
        <v>158</v>
      </c>
      <c r="BE100" s="193">
        <f>IF(N100="základní",J100,0)</f>
        <v>0</v>
      </c>
      <c r="BF100" s="193">
        <f>IF(N100="snížená",J100,0)</f>
        <v>0</v>
      </c>
      <c r="BG100" s="193">
        <f>IF(N100="zákl. přenesená",J100,0)</f>
        <v>0</v>
      </c>
      <c r="BH100" s="193">
        <f>IF(N100="sníž. přenesená",J100,0)</f>
        <v>0</v>
      </c>
      <c r="BI100" s="193">
        <f>IF(N100="nulová",J100,0)</f>
        <v>0</v>
      </c>
      <c r="BJ100" s="20" t="s">
        <v>79</v>
      </c>
      <c r="BK100" s="193">
        <f>ROUND(I100*H100,2)</f>
        <v>0</v>
      </c>
      <c r="BL100" s="20" t="s">
        <v>165</v>
      </c>
      <c r="BM100" s="192" t="s">
        <v>962</v>
      </c>
    </row>
    <row r="101" spans="1:65" s="2" customFormat="1" ht="18">
      <c r="A101" s="37"/>
      <c r="B101" s="38"/>
      <c r="C101" s="39"/>
      <c r="D101" s="194" t="s">
        <v>167</v>
      </c>
      <c r="E101" s="39"/>
      <c r="F101" s="195" t="s">
        <v>168</v>
      </c>
      <c r="G101" s="39"/>
      <c r="H101" s="39"/>
      <c r="I101" s="196"/>
      <c r="J101" s="39"/>
      <c r="K101" s="39"/>
      <c r="L101" s="42"/>
      <c r="M101" s="197"/>
      <c r="N101" s="198"/>
      <c r="O101" s="67"/>
      <c r="P101" s="67"/>
      <c r="Q101" s="67"/>
      <c r="R101" s="67"/>
      <c r="S101" s="67"/>
      <c r="T101" s="68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20" t="s">
        <v>167</v>
      </c>
      <c r="AU101" s="20" t="s">
        <v>81</v>
      </c>
    </row>
    <row r="102" spans="1:65" s="2" customFormat="1">
      <c r="A102" s="37"/>
      <c r="B102" s="38"/>
      <c r="C102" s="39"/>
      <c r="D102" s="199" t="s">
        <v>169</v>
      </c>
      <c r="E102" s="39"/>
      <c r="F102" s="200" t="s">
        <v>170</v>
      </c>
      <c r="G102" s="39"/>
      <c r="H102" s="39"/>
      <c r="I102" s="196"/>
      <c r="J102" s="39"/>
      <c r="K102" s="39"/>
      <c r="L102" s="42"/>
      <c r="M102" s="197"/>
      <c r="N102" s="198"/>
      <c r="O102" s="67"/>
      <c r="P102" s="67"/>
      <c r="Q102" s="67"/>
      <c r="R102" s="67"/>
      <c r="S102" s="67"/>
      <c r="T102" s="68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20" t="s">
        <v>169</v>
      </c>
      <c r="AU102" s="20" t="s">
        <v>81</v>
      </c>
    </row>
    <row r="103" spans="1:65" s="2" customFormat="1" ht="24.25" customHeight="1">
      <c r="A103" s="37"/>
      <c r="B103" s="38"/>
      <c r="C103" s="181" t="s">
        <v>81</v>
      </c>
      <c r="D103" s="181" t="s">
        <v>160</v>
      </c>
      <c r="E103" s="182" t="s">
        <v>963</v>
      </c>
      <c r="F103" s="183" t="s">
        <v>964</v>
      </c>
      <c r="G103" s="184" t="s">
        <v>191</v>
      </c>
      <c r="H103" s="185">
        <v>13</v>
      </c>
      <c r="I103" s="186"/>
      <c r="J103" s="187">
        <f>ROUND(I103*H103,2)</f>
        <v>0</v>
      </c>
      <c r="K103" s="183" t="s">
        <v>164</v>
      </c>
      <c r="L103" s="42"/>
      <c r="M103" s="188" t="s">
        <v>19</v>
      </c>
      <c r="N103" s="189" t="s">
        <v>43</v>
      </c>
      <c r="O103" s="67"/>
      <c r="P103" s="190">
        <f>O103*H103</f>
        <v>0</v>
      </c>
      <c r="Q103" s="190">
        <v>6.053E-2</v>
      </c>
      <c r="R103" s="190">
        <f>Q103*H103</f>
        <v>0.78688999999999998</v>
      </c>
      <c r="S103" s="190">
        <v>0</v>
      </c>
      <c r="T103" s="191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192" t="s">
        <v>165</v>
      </c>
      <c r="AT103" s="192" t="s">
        <v>160</v>
      </c>
      <c r="AU103" s="192" t="s">
        <v>81</v>
      </c>
      <c r="AY103" s="20" t="s">
        <v>158</v>
      </c>
      <c r="BE103" s="193">
        <f>IF(N103="základní",J103,0)</f>
        <v>0</v>
      </c>
      <c r="BF103" s="193">
        <f>IF(N103="snížená",J103,0)</f>
        <v>0</v>
      </c>
      <c r="BG103" s="193">
        <f>IF(N103="zákl. přenesená",J103,0)</f>
        <v>0</v>
      </c>
      <c r="BH103" s="193">
        <f>IF(N103="sníž. přenesená",J103,0)</f>
        <v>0</v>
      </c>
      <c r="BI103" s="193">
        <f>IF(N103="nulová",J103,0)</f>
        <v>0</v>
      </c>
      <c r="BJ103" s="20" t="s">
        <v>79</v>
      </c>
      <c r="BK103" s="193">
        <f>ROUND(I103*H103,2)</f>
        <v>0</v>
      </c>
      <c r="BL103" s="20" t="s">
        <v>165</v>
      </c>
      <c r="BM103" s="192" t="s">
        <v>965</v>
      </c>
    </row>
    <row r="104" spans="1:65" s="2" customFormat="1" ht="54">
      <c r="A104" s="37"/>
      <c r="B104" s="38"/>
      <c r="C104" s="39"/>
      <c r="D104" s="194" t="s">
        <v>167</v>
      </c>
      <c r="E104" s="39"/>
      <c r="F104" s="195" t="s">
        <v>966</v>
      </c>
      <c r="G104" s="39"/>
      <c r="H104" s="39"/>
      <c r="I104" s="196"/>
      <c r="J104" s="39"/>
      <c r="K104" s="39"/>
      <c r="L104" s="42"/>
      <c r="M104" s="197"/>
      <c r="N104" s="198"/>
      <c r="O104" s="67"/>
      <c r="P104" s="67"/>
      <c r="Q104" s="67"/>
      <c r="R104" s="67"/>
      <c r="S104" s="67"/>
      <c r="T104" s="68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20" t="s">
        <v>167</v>
      </c>
      <c r="AU104" s="20" t="s">
        <v>81</v>
      </c>
    </row>
    <row r="105" spans="1:65" s="2" customFormat="1">
      <c r="A105" s="37"/>
      <c r="B105" s="38"/>
      <c r="C105" s="39"/>
      <c r="D105" s="199" t="s">
        <v>169</v>
      </c>
      <c r="E105" s="39"/>
      <c r="F105" s="200" t="s">
        <v>967</v>
      </c>
      <c r="G105" s="39"/>
      <c r="H105" s="39"/>
      <c r="I105" s="196"/>
      <c r="J105" s="39"/>
      <c r="K105" s="39"/>
      <c r="L105" s="42"/>
      <c r="M105" s="197"/>
      <c r="N105" s="198"/>
      <c r="O105" s="67"/>
      <c r="P105" s="67"/>
      <c r="Q105" s="67"/>
      <c r="R105" s="67"/>
      <c r="S105" s="67"/>
      <c r="T105" s="68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20" t="s">
        <v>169</v>
      </c>
      <c r="AU105" s="20" t="s">
        <v>81</v>
      </c>
    </row>
    <row r="106" spans="1:65" s="13" customFormat="1" ht="20">
      <c r="B106" s="201"/>
      <c r="C106" s="202"/>
      <c r="D106" s="194" t="s">
        <v>176</v>
      </c>
      <c r="E106" s="203" t="s">
        <v>19</v>
      </c>
      <c r="F106" s="204" t="s">
        <v>968</v>
      </c>
      <c r="G106" s="202"/>
      <c r="H106" s="203" t="s">
        <v>19</v>
      </c>
      <c r="I106" s="205"/>
      <c r="J106" s="202"/>
      <c r="K106" s="202"/>
      <c r="L106" s="206"/>
      <c r="M106" s="207"/>
      <c r="N106" s="208"/>
      <c r="O106" s="208"/>
      <c r="P106" s="208"/>
      <c r="Q106" s="208"/>
      <c r="R106" s="208"/>
      <c r="S106" s="208"/>
      <c r="T106" s="209"/>
      <c r="AT106" s="210" t="s">
        <v>176</v>
      </c>
      <c r="AU106" s="210" t="s">
        <v>81</v>
      </c>
      <c r="AV106" s="13" t="s">
        <v>79</v>
      </c>
      <c r="AW106" s="13" t="s">
        <v>34</v>
      </c>
      <c r="AX106" s="13" t="s">
        <v>72</v>
      </c>
      <c r="AY106" s="210" t="s">
        <v>158</v>
      </c>
    </row>
    <row r="107" spans="1:65" s="13" customFormat="1">
      <c r="B107" s="201"/>
      <c r="C107" s="202"/>
      <c r="D107" s="194" t="s">
        <v>176</v>
      </c>
      <c r="E107" s="203" t="s">
        <v>19</v>
      </c>
      <c r="F107" s="204" t="s">
        <v>969</v>
      </c>
      <c r="G107" s="202"/>
      <c r="H107" s="203" t="s">
        <v>19</v>
      </c>
      <c r="I107" s="205"/>
      <c r="J107" s="202"/>
      <c r="K107" s="202"/>
      <c r="L107" s="206"/>
      <c r="M107" s="207"/>
      <c r="N107" s="208"/>
      <c r="O107" s="208"/>
      <c r="P107" s="208"/>
      <c r="Q107" s="208"/>
      <c r="R107" s="208"/>
      <c r="S107" s="208"/>
      <c r="T107" s="209"/>
      <c r="AT107" s="210" t="s">
        <v>176</v>
      </c>
      <c r="AU107" s="210" t="s">
        <v>81</v>
      </c>
      <c r="AV107" s="13" t="s">
        <v>79</v>
      </c>
      <c r="AW107" s="13" t="s">
        <v>34</v>
      </c>
      <c r="AX107" s="13" t="s">
        <v>72</v>
      </c>
      <c r="AY107" s="210" t="s">
        <v>158</v>
      </c>
    </row>
    <row r="108" spans="1:65" s="14" customFormat="1">
      <c r="B108" s="211"/>
      <c r="C108" s="212"/>
      <c r="D108" s="194" t="s">
        <v>176</v>
      </c>
      <c r="E108" s="213" t="s">
        <v>19</v>
      </c>
      <c r="F108" s="214" t="s">
        <v>970</v>
      </c>
      <c r="G108" s="212"/>
      <c r="H108" s="215">
        <v>13</v>
      </c>
      <c r="I108" s="216"/>
      <c r="J108" s="212"/>
      <c r="K108" s="212"/>
      <c r="L108" s="217"/>
      <c r="M108" s="218"/>
      <c r="N108" s="219"/>
      <c r="O108" s="219"/>
      <c r="P108" s="219"/>
      <c r="Q108" s="219"/>
      <c r="R108" s="219"/>
      <c r="S108" s="219"/>
      <c r="T108" s="220"/>
      <c r="AT108" s="221" t="s">
        <v>176</v>
      </c>
      <c r="AU108" s="221" t="s">
        <v>81</v>
      </c>
      <c r="AV108" s="14" t="s">
        <v>81</v>
      </c>
      <c r="AW108" s="14" t="s">
        <v>34</v>
      </c>
      <c r="AX108" s="14" t="s">
        <v>72</v>
      </c>
      <c r="AY108" s="221" t="s">
        <v>158</v>
      </c>
    </row>
    <row r="109" spans="1:65" s="15" customFormat="1">
      <c r="B109" s="222"/>
      <c r="C109" s="223"/>
      <c r="D109" s="194" t="s">
        <v>176</v>
      </c>
      <c r="E109" s="224" t="s">
        <v>19</v>
      </c>
      <c r="F109" s="225" t="s">
        <v>179</v>
      </c>
      <c r="G109" s="223"/>
      <c r="H109" s="226">
        <v>13</v>
      </c>
      <c r="I109" s="227"/>
      <c r="J109" s="223"/>
      <c r="K109" s="223"/>
      <c r="L109" s="228"/>
      <c r="M109" s="229"/>
      <c r="N109" s="230"/>
      <c r="O109" s="230"/>
      <c r="P109" s="230"/>
      <c r="Q109" s="230"/>
      <c r="R109" s="230"/>
      <c r="S109" s="230"/>
      <c r="T109" s="231"/>
      <c r="AT109" s="232" t="s">
        <v>176</v>
      </c>
      <c r="AU109" s="232" t="s">
        <v>81</v>
      </c>
      <c r="AV109" s="15" t="s">
        <v>165</v>
      </c>
      <c r="AW109" s="15" t="s">
        <v>34</v>
      </c>
      <c r="AX109" s="15" t="s">
        <v>79</v>
      </c>
      <c r="AY109" s="232" t="s">
        <v>158</v>
      </c>
    </row>
    <row r="110" spans="1:65" s="2" customFormat="1" ht="24.25" customHeight="1">
      <c r="A110" s="37"/>
      <c r="B110" s="38"/>
      <c r="C110" s="181" t="s">
        <v>180</v>
      </c>
      <c r="D110" s="181" t="s">
        <v>160</v>
      </c>
      <c r="E110" s="182" t="s">
        <v>971</v>
      </c>
      <c r="F110" s="183" t="s">
        <v>972</v>
      </c>
      <c r="G110" s="184" t="s">
        <v>183</v>
      </c>
      <c r="H110" s="185">
        <v>10</v>
      </c>
      <c r="I110" s="186"/>
      <c r="J110" s="187">
        <f>ROUND(I110*H110,2)</f>
        <v>0</v>
      </c>
      <c r="K110" s="183" t="s">
        <v>164</v>
      </c>
      <c r="L110" s="42"/>
      <c r="M110" s="188" t="s">
        <v>19</v>
      </c>
      <c r="N110" s="189" t="s">
        <v>43</v>
      </c>
      <c r="O110" s="67"/>
      <c r="P110" s="190">
        <f>O110*H110</f>
        <v>0</v>
      </c>
      <c r="Q110" s="190">
        <v>0</v>
      </c>
      <c r="R110" s="190">
        <f>Q110*H110</f>
        <v>0</v>
      </c>
      <c r="S110" s="190">
        <v>0</v>
      </c>
      <c r="T110" s="191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192" t="s">
        <v>165</v>
      </c>
      <c r="AT110" s="192" t="s">
        <v>160</v>
      </c>
      <c r="AU110" s="192" t="s">
        <v>81</v>
      </c>
      <c r="AY110" s="20" t="s">
        <v>158</v>
      </c>
      <c r="BE110" s="193">
        <f>IF(N110="základní",J110,0)</f>
        <v>0</v>
      </c>
      <c r="BF110" s="193">
        <f>IF(N110="snížená",J110,0)</f>
        <v>0</v>
      </c>
      <c r="BG110" s="193">
        <f>IF(N110="zákl. přenesená",J110,0)</f>
        <v>0</v>
      </c>
      <c r="BH110" s="193">
        <f>IF(N110="sníž. přenesená",J110,0)</f>
        <v>0</v>
      </c>
      <c r="BI110" s="193">
        <f>IF(N110="nulová",J110,0)</f>
        <v>0</v>
      </c>
      <c r="BJ110" s="20" t="s">
        <v>79</v>
      </c>
      <c r="BK110" s="193">
        <f>ROUND(I110*H110,2)</f>
        <v>0</v>
      </c>
      <c r="BL110" s="20" t="s">
        <v>165</v>
      </c>
      <c r="BM110" s="192" t="s">
        <v>973</v>
      </c>
    </row>
    <row r="111" spans="1:65" s="2" customFormat="1" ht="18">
      <c r="A111" s="37"/>
      <c r="B111" s="38"/>
      <c r="C111" s="39"/>
      <c r="D111" s="194" t="s">
        <v>167</v>
      </c>
      <c r="E111" s="39"/>
      <c r="F111" s="195" t="s">
        <v>974</v>
      </c>
      <c r="G111" s="39"/>
      <c r="H111" s="39"/>
      <c r="I111" s="196"/>
      <c r="J111" s="39"/>
      <c r="K111" s="39"/>
      <c r="L111" s="42"/>
      <c r="M111" s="197"/>
      <c r="N111" s="198"/>
      <c r="O111" s="67"/>
      <c r="P111" s="67"/>
      <c r="Q111" s="67"/>
      <c r="R111" s="67"/>
      <c r="S111" s="67"/>
      <c r="T111" s="68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20" t="s">
        <v>167</v>
      </c>
      <c r="AU111" s="20" t="s">
        <v>81</v>
      </c>
    </row>
    <row r="112" spans="1:65" s="2" customFormat="1">
      <c r="A112" s="37"/>
      <c r="B112" s="38"/>
      <c r="C112" s="39"/>
      <c r="D112" s="199" t="s">
        <v>169</v>
      </c>
      <c r="E112" s="39"/>
      <c r="F112" s="200" t="s">
        <v>975</v>
      </c>
      <c r="G112" s="39"/>
      <c r="H112" s="39"/>
      <c r="I112" s="196"/>
      <c r="J112" s="39"/>
      <c r="K112" s="39"/>
      <c r="L112" s="42"/>
      <c r="M112" s="197"/>
      <c r="N112" s="198"/>
      <c r="O112" s="67"/>
      <c r="P112" s="67"/>
      <c r="Q112" s="67"/>
      <c r="R112" s="67"/>
      <c r="S112" s="67"/>
      <c r="T112" s="68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20" t="s">
        <v>169</v>
      </c>
      <c r="AU112" s="20" t="s">
        <v>81</v>
      </c>
    </row>
    <row r="113" spans="1:65" s="14" customFormat="1">
      <c r="B113" s="211"/>
      <c r="C113" s="212"/>
      <c r="D113" s="194" t="s">
        <v>176</v>
      </c>
      <c r="E113" s="213" t="s">
        <v>19</v>
      </c>
      <c r="F113" s="214" t="s">
        <v>235</v>
      </c>
      <c r="G113" s="212"/>
      <c r="H113" s="215">
        <v>10</v>
      </c>
      <c r="I113" s="216"/>
      <c r="J113" s="212"/>
      <c r="K113" s="212"/>
      <c r="L113" s="217"/>
      <c r="M113" s="218"/>
      <c r="N113" s="219"/>
      <c r="O113" s="219"/>
      <c r="P113" s="219"/>
      <c r="Q113" s="219"/>
      <c r="R113" s="219"/>
      <c r="S113" s="219"/>
      <c r="T113" s="220"/>
      <c r="AT113" s="221" t="s">
        <v>176</v>
      </c>
      <c r="AU113" s="221" t="s">
        <v>81</v>
      </c>
      <c r="AV113" s="14" t="s">
        <v>81</v>
      </c>
      <c r="AW113" s="14" t="s">
        <v>34</v>
      </c>
      <c r="AX113" s="14" t="s">
        <v>72</v>
      </c>
      <c r="AY113" s="221" t="s">
        <v>158</v>
      </c>
    </row>
    <row r="114" spans="1:65" s="15" customFormat="1">
      <c r="B114" s="222"/>
      <c r="C114" s="223"/>
      <c r="D114" s="194" t="s">
        <v>176</v>
      </c>
      <c r="E114" s="224" t="s">
        <v>19</v>
      </c>
      <c r="F114" s="225" t="s">
        <v>179</v>
      </c>
      <c r="G114" s="223"/>
      <c r="H114" s="226">
        <v>10</v>
      </c>
      <c r="I114" s="227"/>
      <c r="J114" s="223"/>
      <c r="K114" s="223"/>
      <c r="L114" s="228"/>
      <c r="M114" s="229"/>
      <c r="N114" s="230"/>
      <c r="O114" s="230"/>
      <c r="P114" s="230"/>
      <c r="Q114" s="230"/>
      <c r="R114" s="230"/>
      <c r="S114" s="230"/>
      <c r="T114" s="231"/>
      <c r="AT114" s="232" t="s">
        <v>176</v>
      </c>
      <c r="AU114" s="232" t="s">
        <v>81</v>
      </c>
      <c r="AV114" s="15" t="s">
        <v>165</v>
      </c>
      <c r="AW114" s="15" t="s">
        <v>34</v>
      </c>
      <c r="AX114" s="15" t="s">
        <v>79</v>
      </c>
      <c r="AY114" s="232" t="s">
        <v>158</v>
      </c>
    </row>
    <row r="115" spans="1:65" s="2" customFormat="1" ht="33" customHeight="1">
      <c r="A115" s="37"/>
      <c r="B115" s="38"/>
      <c r="C115" s="181" t="s">
        <v>165</v>
      </c>
      <c r="D115" s="181" t="s">
        <v>160</v>
      </c>
      <c r="E115" s="182" t="s">
        <v>205</v>
      </c>
      <c r="F115" s="183" t="s">
        <v>206</v>
      </c>
      <c r="G115" s="184" t="s">
        <v>183</v>
      </c>
      <c r="H115" s="185">
        <v>7.2</v>
      </c>
      <c r="I115" s="186"/>
      <c r="J115" s="187">
        <f>ROUND(I115*H115,2)</f>
        <v>0</v>
      </c>
      <c r="K115" s="183" t="s">
        <v>164</v>
      </c>
      <c r="L115" s="42"/>
      <c r="M115" s="188" t="s">
        <v>19</v>
      </c>
      <c r="N115" s="189" t="s">
        <v>43</v>
      </c>
      <c r="O115" s="67"/>
      <c r="P115" s="190">
        <f>O115*H115</f>
        <v>0</v>
      </c>
      <c r="Q115" s="190">
        <v>0</v>
      </c>
      <c r="R115" s="190">
        <f>Q115*H115</f>
        <v>0</v>
      </c>
      <c r="S115" s="190">
        <v>0</v>
      </c>
      <c r="T115" s="191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192" t="s">
        <v>165</v>
      </c>
      <c r="AT115" s="192" t="s">
        <v>160</v>
      </c>
      <c r="AU115" s="192" t="s">
        <v>81</v>
      </c>
      <c r="AY115" s="20" t="s">
        <v>158</v>
      </c>
      <c r="BE115" s="193">
        <f>IF(N115="základní",J115,0)</f>
        <v>0</v>
      </c>
      <c r="BF115" s="193">
        <f>IF(N115="snížená",J115,0)</f>
        <v>0</v>
      </c>
      <c r="BG115" s="193">
        <f>IF(N115="zákl. přenesená",J115,0)</f>
        <v>0</v>
      </c>
      <c r="BH115" s="193">
        <f>IF(N115="sníž. přenesená",J115,0)</f>
        <v>0</v>
      </c>
      <c r="BI115" s="193">
        <f>IF(N115="nulová",J115,0)</f>
        <v>0</v>
      </c>
      <c r="BJ115" s="20" t="s">
        <v>79</v>
      </c>
      <c r="BK115" s="193">
        <f>ROUND(I115*H115,2)</f>
        <v>0</v>
      </c>
      <c r="BL115" s="20" t="s">
        <v>165</v>
      </c>
      <c r="BM115" s="192" t="s">
        <v>976</v>
      </c>
    </row>
    <row r="116" spans="1:65" s="2" customFormat="1" ht="36">
      <c r="A116" s="37"/>
      <c r="B116" s="38"/>
      <c r="C116" s="39"/>
      <c r="D116" s="194" t="s">
        <v>167</v>
      </c>
      <c r="E116" s="39"/>
      <c r="F116" s="195" t="s">
        <v>208</v>
      </c>
      <c r="G116" s="39"/>
      <c r="H116" s="39"/>
      <c r="I116" s="196"/>
      <c r="J116" s="39"/>
      <c r="K116" s="39"/>
      <c r="L116" s="42"/>
      <c r="M116" s="197"/>
      <c r="N116" s="198"/>
      <c r="O116" s="67"/>
      <c r="P116" s="67"/>
      <c r="Q116" s="67"/>
      <c r="R116" s="67"/>
      <c r="S116" s="67"/>
      <c r="T116" s="68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20" t="s">
        <v>167</v>
      </c>
      <c r="AU116" s="20" t="s">
        <v>81</v>
      </c>
    </row>
    <row r="117" spans="1:65" s="2" customFormat="1">
      <c r="A117" s="37"/>
      <c r="B117" s="38"/>
      <c r="C117" s="39"/>
      <c r="D117" s="199" t="s">
        <v>169</v>
      </c>
      <c r="E117" s="39"/>
      <c r="F117" s="200" t="s">
        <v>209</v>
      </c>
      <c r="G117" s="39"/>
      <c r="H117" s="39"/>
      <c r="I117" s="196"/>
      <c r="J117" s="39"/>
      <c r="K117" s="39"/>
      <c r="L117" s="42"/>
      <c r="M117" s="197"/>
      <c r="N117" s="198"/>
      <c r="O117" s="67"/>
      <c r="P117" s="67"/>
      <c r="Q117" s="67"/>
      <c r="R117" s="67"/>
      <c r="S117" s="67"/>
      <c r="T117" s="68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20" t="s">
        <v>169</v>
      </c>
      <c r="AU117" s="20" t="s">
        <v>81</v>
      </c>
    </row>
    <row r="118" spans="1:65" s="14" customFormat="1">
      <c r="B118" s="211"/>
      <c r="C118" s="212"/>
      <c r="D118" s="194" t="s">
        <v>176</v>
      </c>
      <c r="E118" s="213" t="s">
        <v>19</v>
      </c>
      <c r="F118" s="214" t="s">
        <v>977</v>
      </c>
      <c r="G118" s="212"/>
      <c r="H118" s="215">
        <v>7.2</v>
      </c>
      <c r="I118" s="216"/>
      <c r="J118" s="212"/>
      <c r="K118" s="212"/>
      <c r="L118" s="217"/>
      <c r="M118" s="218"/>
      <c r="N118" s="219"/>
      <c r="O118" s="219"/>
      <c r="P118" s="219"/>
      <c r="Q118" s="219"/>
      <c r="R118" s="219"/>
      <c r="S118" s="219"/>
      <c r="T118" s="220"/>
      <c r="AT118" s="221" t="s">
        <v>176</v>
      </c>
      <c r="AU118" s="221" t="s">
        <v>81</v>
      </c>
      <c r="AV118" s="14" t="s">
        <v>81</v>
      </c>
      <c r="AW118" s="14" t="s">
        <v>34</v>
      </c>
      <c r="AX118" s="14" t="s">
        <v>72</v>
      </c>
      <c r="AY118" s="221" t="s">
        <v>158</v>
      </c>
    </row>
    <row r="119" spans="1:65" s="15" customFormat="1">
      <c r="B119" s="222"/>
      <c r="C119" s="223"/>
      <c r="D119" s="194" t="s">
        <v>176</v>
      </c>
      <c r="E119" s="224" t="s">
        <v>19</v>
      </c>
      <c r="F119" s="225" t="s">
        <v>179</v>
      </c>
      <c r="G119" s="223"/>
      <c r="H119" s="226">
        <v>7.2</v>
      </c>
      <c r="I119" s="227"/>
      <c r="J119" s="223"/>
      <c r="K119" s="223"/>
      <c r="L119" s="228"/>
      <c r="M119" s="229"/>
      <c r="N119" s="230"/>
      <c r="O119" s="230"/>
      <c r="P119" s="230"/>
      <c r="Q119" s="230"/>
      <c r="R119" s="230"/>
      <c r="S119" s="230"/>
      <c r="T119" s="231"/>
      <c r="AT119" s="232" t="s">
        <v>176</v>
      </c>
      <c r="AU119" s="232" t="s">
        <v>81</v>
      </c>
      <c r="AV119" s="15" t="s">
        <v>165</v>
      </c>
      <c r="AW119" s="15" t="s">
        <v>34</v>
      </c>
      <c r="AX119" s="15" t="s">
        <v>79</v>
      </c>
      <c r="AY119" s="232" t="s">
        <v>158</v>
      </c>
    </row>
    <row r="120" spans="1:65" s="2" customFormat="1" ht="33" customHeight="1">
      <c r="A120" s="37"/>
      <c r="B120" s="38"/>
      <c r="C120" s="181" t="s">
        <v>195</v>
      </c>
      <c r="D120" s="181" t="s">
        <v>160</v>
      </c>
      <c r="E120" s="182" t="s">
        <v>212</v>
      </c>
      <c r="F120" s="183" t="s">
        <v>213</v>
      </c>
      <c r="G120" s="184" t="s">
        <v>183</v>
      </c>
      <c r="H120" s="185">
        <v>114.15</v>
      </c>
      <c r="I120" s="186"/>
      <c r="J120" s="187">
        <f>ROUND(I120*H120,2)</f>
        <v>0</v>
      </c>
      <c r="K120" s="183" t="s">
        <v>164</v>
      </c>
      <c r="L120" s="42"/>
      <c r="M120" s="188" t="s">
        <v>19</v>
      </c>
      <c r="N120" s="189" t="s">
        <v>43</v>
      </c>
      <c r="O120" s="67"/>
      <c r="P120" s="190">
        <f>O120*H120</f>
        <v>0</v>
      </c>
      <c r="Q120" s="190">
        <v>0</v>
      </c>
      <c r="R120" s="190">
        <f>Q120*H120</f>
        <v>0</v>
      </c>
      <c r="S120" s="190">
        <v>0</v>
      </c>
      <c r="T120" s="191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192" t="s">
        <v>165</v>
      </c>
      <c r="AT120" s="192" t="s">
        <v>160</v>
      </c>
      <c r="AU120" s="192" t="s">
        <v>81</v>
      </c>
      <c r="AY120" s="20" t="s">
        <v>158</v>
      </c>
      <c r="BE120" s="193">
        <f>IF(N120="základní",J120,0)</f>
        <v>0</v>
      </c>
      <c r="BF120" s="193">
        <f>IF(N120="snížená",J120,0)</f>
        <v>0</v>
      </c>
      <c r="BG120" s="193">
        <f>IF(N120="zákl. přenesená",J120,0)</f>
        <v>0</v>
      </c>
      <c r="BH120" s="193">
        <f>IF(N120="sníž. přenesená",J120,0)</f>
        <v>0</v>
      </c>
      <c r="BI120" s="193">
        <f>IF(N120="nulová",J120,0)</f>
        <v>0</v>
      </c>
      <c r="BJ120" s="20" t="s">
        <v>79</v>
      </c>
      <c r="BK120" s="193">
        <f>ROUND(I120*H120,2)</f>
        <v>0</v>
      </c>
      <c r="BL120" s="20" t="s">
        <v>165</v>
      </c>
      <c r="BM120" s="192" t="s">
        <v>978</v>
      </c>
    </row>
    <row r="121" spans="1:65" s="2" customFormat="1" ht="27">
      <c r="A121" s="37"/>
      <c r="B121" s="38"/>
      <c r="C121" s="39"/>
      <c r="D121" s="194" t="s">
        <v>167</v>
      </c>
      <c r="E121" s="39"/>
      <c r="F121" s="195" t="s">
        <v>215</v>
      </c>
      <c r="G121" s="39"/>
      <c r="H121" s="39"/>
      <c r="I121" s="196"/>
      <c r="J121" s="39"/>
      <c r="K121" s="39"/>
      <c r="L121" s="42"/>
      <c r="M121" s="197"/>
      <c r="N121" s="198"/>
      <c r="O121" s="67"/>
      <c r="P121" s="67"/>
      <c r="Q121" s="67"/>
      <c r="R121" s="67"/>
      <c r="S121" s="67"/>
      <c r="T121" s="68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20" t="s">
        <v>167</v>
      </c>
      <c r="AU121" s="20" t="s">
        <v>81</v>
      </c>
    </row>
    <row r="122" spans="1:65" s="2" customFormat="1">
      <c r="A122" s="37"/>
      <c r="B122" s="38"/>
      <c r="C122" s="39"/>
      <c r="D122" s="199" t="s">
        <v>169</v>
      </c>
      <c r="E122" s="39"/>
      <c r="F122" s="200" t="s">
        <v>216</v>
      </c>
      <c r="G122" s="39"/>
      <c r="H122" s="39"/>
      <c r="I122" s="196"/>
      <c r="J122" s="39"/>
      <c r="K122" s="39"/>
      <c r="L122" s="42"/>
      <c r="M122" s="197"/>
      <c r="N122" s="198"/>
      <c r="O122" s="67"/>
      <c r="P122" s="67"/>
      <c r="Q122" s="67"/>
      <c r="R122" s="67"/>
      <c r="S122" s="67"/>
      <c r="T122" s="68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20" t="s">
        <v>169</v>
      </c>
      <c r="AU122" s="20" t="s">
        <v>81</v>
      </c>
    </row>
    <row r="123" spans="1:65" s="14" customFormat="1" ht="20">
      <c r="B123" s="211"/>
      <c r="C123" s="212"/>
      <c r="D123" s="194" t="s">
        <v>176</v>
      </c>
      <c r="E123" s="213" t="s">
        <v>19</v>
      </c>
      <c r="F123" s="214" t="s">
        <v>979</v>
      </c>
      <c r="G123" s="212"/>
      <c r="H123" s="215">
        <v>111.988</v>
      </c>
      <c r="I123" s="216"/>
      <c r="J123" s="212"/>
      <c r="K123" s="212"/>
      <c r="L123" s="217"/>
      <c r="M123" s="218"/>
      <c r="N123" s="219"/>
      <c r="O123" s="219"/>
      <c r="P123" s="219"/>
      <c r="Q123" s="219"/>
      <c r="R123" s="219"/>
      <c r="S123" s="219"/>
      <c r="T123" s="220"/>
      <c r="AT123" s="221" t="s">
        <v>176</v>
      </c>
      <c r="AU123" s="221" t="s">
        <v>81</v>
      </c>
      <c r="AV123" s="14" t="s">
        <v>81</v>
      </c>
      <c r="AW123" s="14" t="s">
        <v>34</v>
      </c>
      <c r="AX123" s="14" t="s">
        <v>72</v>
      </c>
      <c r="AY123" s="221" t="s">
        <v>158</v>
      </c>
    </row>
    <row r="124" spans="1:65" s="14" customFormat="1">
      <c r="B124" s="211"/>
      <c r="C124" s="212"/>
      <c r="D124" s="194" t="s">
        <v>176</v>
      </c>
      <c r="E124" s="213" t="s">
        <v>19</v>
      </c>
      <c r="F124" s="214" t="s">
        <v>980</v>
      </c>
      <c r="G124" s="212"/>
      <c r="H124" s="215">
        <v>-3.5</v>
      </c>
      <c r="I124" s="216"/>
      <c r="J124" s="212"/>
      <c r="K124" s="212"/>
      <c r="L124" s="217"/>
      <c r="M124" s="218"/>
      <c r="N124" s="219"/>
      <c r="O124" s="219"/>
      <c r="P124" s="219"/>
      <c r="Q124" s="219"/>
      <c r="R124" s="219"/>
      <c r="S124" s="219"/>
      <c r="T124" s="220"/>
      <c r="AT124" s="221" t="s">
        <v>176</v>
      </c>
      <c r="AU124" s="221" t="s">
        <v>81</v>
      </c>
      <c r="AV124" s="14" t="s">
        <v>81</v>
      </c>
      <c r="AW124" s="14" t="s">
        <v>34</v>
      </c>
      <c r="AX124" s="14" t="s">
        <v>72</v>
      </c>
      <c r="AY124" s="221" t="s">
        <v>158</v>
      </c>
    </row>
    <row r="125" spans="1:65" s="14" customFormat="1">
      <c r="B125" s="211"/>
      <c r="C125" s="212"/>
      <c r="D125" s="194" t="s">
        <v>176</v>
      </c>
      <c r="E125" s="213" t="s">
        <v>19</v>
      </c>
      <c r="F125" s="214" t="s">
        <v>981</v>
      </c>
      <c r="G125" s="212"/>
      <c r="H125" s="215">
        <v>5.6619999999999999</v>
      </c>
      <c r="I125" s="216"/>
      <c r="J125" s="212"/>
      <c r="K125" s="212"/>
      <c r="L125" s="217"/>
      <c r="M125" s="218"/>
      <c r="N125" s="219"/>
      <c r="O125" s="219"/>
      <c r="P125" s="219"/>
      <c r="Q125" s="219"/>
      <c r="R125" s="219"/>
      <c r="S125" s="219"/>
      <c r="T125" s="220"/>
      <c r="AT125" s="221" t="s">
        <v>176</v>
      </c>
      <c r="AU125" s="221" t="s">
        <v>81</v>
      </c>
      <c r="AV125" s="14" t="s">
        <v>81</v>
      </c>
      <c r="AW125" s="14" t="s">
        <v>34</v>
      </c>
      <c r="AX125" s="14" t="s">
        <v>72</v>
      </c>
      <c r="AY125" s="221" t="s">
        <v>158</v>
      </c>
    </row>
    <row r="126" spans="1:65" s="15" customFormat="1">
      <c r="B126" s="222"/>
      <c r="C126" s="223"/>
      <c r="D126" s="194" t="s">
        <v>176</v>
      </c>
      <c r="E126" s="224" t="s">
        <v>19</v>
      </c>
      <c r="F126" s="225" t="s">
        <v>179</v>
      </c>
      <c r="G126" s="223"/>
      <c r="H126" s="226">
        <v>114.15</v>
      </c>
      <c r="I126" s="227"/>
      <c r="J126" s="223"/>
      <c r="K126" s="223"/>
      <c r="L126" s="228"/>
      <c r="M126" s="229"/>
      <c r="N126" s="230"/>
      <c r="O126" s="230"/>
      <c r="P126" s="230"/>
      <c r="Q126" s="230"/>
      <c r="R126" s="230"/>
      <c r="S126" s="230"/>
      <c r="T126" s="231"/>
      <c r="AT126" s="232" t="s">
        <v>176</v>
      </c>
      <c r="AU126" s="232" t="s">
        <v>81</v>
      </c>
      <c r="AV126" s="15" t="s">
        <v>165</v>
      </c>
      <c r="AW126" s="15" t="s">
        <v>34</v>
      </c>
      <c r="AX126" s="15" t="s">
        <v>79</v>
      </c>
      <c r="AY126" s="232" t="s">
        <v>158</v>
      </c>
    </row>
    <row r="127" spans="1:65" s="2" customFormat="1" ht="16.5" customHeight="1">
      <c r="A127" s="37"/>
      <c r="B127" s="38"/>
      <c r="C127" s="233" t="s">
        <v>204</v>
      </c>
      <c r="D127" s="233" t="s">
        <v>220</v>
      </c>
      <c r="E127" s="234" t="s">
        <v>221</v>
      </c>
      <c r="F127" s="235" t="s">
        <v>222</v>
      </c>
      <c r="G127" s="236" t="s">
        <v>223</v>
      </c>
      <c r="H127" s="237">
        <v>205.47</v>
      </c>
      <c r="I127" s="238"/>
      <c r="J127" s="239">
        <f>ROUND(I127*H127,2)</f>
        <v>0</v>
      </c>
      <c r="K127" s="235" t="s">
        <v>164</v>
      </c>
      <c r="L127" s="240"/>
      <c r="M127" s="241" t="s">
        <v>19</v>
      </c>
      <c r="N127" s="242" t="s">
        <v>43</v>
      </c>
      <c r="O127" s="67"/>
      <c r="P127" s="190">
        <f>O127*H127</f>
        <v>0</v>
      </c>
      <c r="Q127" s="190">
        <v>1</v>
      </c>
      <c r="R127" s="190">
        <f>Q127*H127</f>
        <v>205.47</v>
      </c>
      <c r="S127" s="190">
        <v>0</v>
      </c>
      <c r="T127" s="191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92" t="s">
        <v>219</v>
      </c>
      <c r="AT127" s="192" t="s">
        <v>220</v>
      </c>
      <c r="AU127" s="192" t="s">
        <v>81</v>
      </c>
      <c r="AY127" s="20" t="s">
        <v>158</v>
      </c>
      <c r="BE127" s="193">
        <f>IF(N127="základní",J127,0)</f>
        <v>0</v>
      </c>
      <c r="BF127" s="193">
        <f>IF(N127="snížená",J127,0)</f>
        <v>0</v>
      </c>
      <c r="BG127" s="193">
        <f>IF(N127="zákl. přenesená",J127,0)</f>
        <v>0</v>
      </c>
      <c r="BH127" s="193">
        <f>IF(N127="sníž. přenesená",J127,0)</f>
        <v>0</v>
      </c>
      <c r="BI127" s="193">
        <f>IF(N127="nulová",J127,0)</f>
        <v>0</v>
      </c>
      <c r="BJ127" s="20" t="s">
        <v>79</v>
      </c>
      <c r="BK127" s="193">
        <f>ROUND(I127*H127,2)</f>
        <v>0</v>
      </c>
      <c r="BL127" s="20" t="s">
        <v>165</v>
      </c>
      <c r="BM127" s="192" t="s">
        <v>982</v>
      </c>
    </row>
    <row r="128" spans="1:65" s="2" customFormat="1">
      <c r="A128" s="37"/>
      <c r="B128" s="38"/>
      <c r="C128" s="39"/>
      <c r="D128" s="194" t="s">
        <v>167</v>
      </c>
      <c r="E128" s="39"/>
      <c r="F128" s="195" t="s">
        <v>222</v>
      </c>
      <c r="G128" s="39"/>
      <c r="H128" s="39"/>
      <c r="I128" s="196"/>
      <c r="J128" s="39"/>
      <c r="K128" s="39"/>
      <c r="L128" s="42"/>
      <c r="M128" s="197"/>
      <c r="N128" s="198"/>
      <c r="O128" s="67"/>
      <c r="P128" s="67"/>
      <c r="Q128" s="67"/>
      <c r="R128" s="67"/>
      <c r="S128" s="67"/>
      <c r="T128" s="68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20" t="s">
        <v>167</v>
      </c>
      <c r="AU128" s="20" t="s">
        <v>81</v>
      </c>
    </row>
    <row r="129" spans="1:65" s="13" customFormat="1">
      <c r="B129" s="201"/>
      <c r="C129" s="202"/>
      <c r="D129" s="194" t="s">
        <v>176</v>
      </c>
      <c r="E129" s="203" t="s">
        <v>19</v>
      </c>
      <c r="F129" s="204" t="s">
        <v>225</v>
      </c>
      <c r="G129" s="202"/>
      <c r="H129" s="203" t="s">
        <v>19</v>
      </c>
      <c r="I129" s="205"/>
      <c r="J129" s="202"/>
      <c r="K129" s="202"/>
      <c r="L129" s="206"/>
      <c r="M129" s="207"/>
      <c r="N129" s="208"/>
      <c r="O129" s="208"/>
      <c r="P129" s="208"/>
      <c r="Q129" s="208"/>
      <c r="R129" s="208"/>
      <c r="S129" s="208"/>
      <c r="T129" s="209"/>
      <c r="AT129" s="210" t="s">
        <v>176</v>
      </c>
      <c r="AU129" s="210" t="s">
        <v>81</v>
      </c>
      <c r="AV129" s="13" t="s">
        <v>79</v>
      </c>
      <c r="AW129" s="13" t="s">
        <v>34</v>
      </c>
      <c r="AX129" s="13" t="s">
        <v>72</v>
      </c>
      <c r="AY129" s="210" t="s">
        <v>158</v>
      </c>
    </row>
    <row r="130" spans="1:65" s="14" customFormat="1">
      <c r="B130" s="211"/>
      <c r="C130" s="212"/>
      <c r="D130" s="194" t="s">
        <v>176</v>
      </c>
      <c r="E130" s="213" t="s">
        <v>19</v>
      </c>
      <c r="F130" s="214" t="s">
        <v>983</v>
      </c>
      <c r="G130" s="212"/>
      <c r="H130" s="215">
        <v>205.47</v>
      </c>
      <c r="I130" s="216"/>
      <c r="J130" s="212"/>
      <c r="K130" s="212"/>
      <c r="L130" s="217"/>
      <c r="M130" s="218"/>
      <c r="N130" s="219"/>
      <c r="O130" s="219"/>
      <c r="P130" s="219"/>
      <c r="Q130" s="219"/>
      <c r="R130" s="219"/>
      <c r="S130" s="219"/>
      <c r="T130" s="220"/>
      <c r="AT130" s="221" t="s">
        <v>176</v>
      </c>
      <c r="AU130" s="221" t="s">
        <v>81</v>
      </c>
      <c r="AV130" s="14" t="s">
        <v>81</v>
      </c>
      <c r="AW130" s="14" t="s">
        <v>34</v>
      </c>
      <c r="AX130" s="14" t="s">
        <v>72</v>
      </c>
      <c r="AY130" s="221" t="s">
        <v>158</v>
      </c>
    </row>
    <row r="131" spans="1:65" s="15" customFormat="1">
      <c r="B131" s="222"/>
      <c r="C131" s="223"/>
      <c r="D131" s="194" t="s">
        <v>176</v>
      </c>
      <c r="E131" s="224" t="s">
        <v>19</v>
      </c>
      <c r="F131" s="225" t="s">
        <v>179</v>
      </c>
      <c r="G131" s="223"/>
      <c r="H131" s="226">
        <v>205.47</v>
      </c>
      <c r="I131" s="227"/>
      <c r="J131" s="223"/>
      <c r="K131" s="223"/>
      <c r="L131" s="228"/>
      <c r="M131" s="229"/>
      <c r="N131" s="230"/>
      <c r="O131" s="230"/>
      <c r="P131" s="230"/>
      <c r="Q131" s="230"/>
      <c r="R131" s="230"/>
      <c r="S131" s="230"/>
      <c r="T131" s="231"/>
      <c r="AT131" s="232" t="s">
        <v>176</v>
      </c>
      <c r="AU131" s="232" t="s">
        <v>81</v>
      </c>
      <c r="AV131" s="15" t="s">
        <v>165</v>
      </c>
      <c r="AW131" s="15" t="s">
        <v>34</v>
      </c>
      <c r="AX131" s="15" t="s">
        <v>79</v>
      </c>
      <c r="AY131" s="232" t="s">
        <v>158</v>
      </c>
    </row>
    <row r="132" spans="1:65" s="2" customFormat="1" ht="37.9" customHeight="1">
      <c r="A132" s="37"/>
      <c r="B132" s="38"/>
      <c r="C132" s="181" t="s">
        <v>211</v>
      </c>
      <c r="D132" s="181" t="s">
        <v>160</v>
      </c>
      <c r="E132" s="182" t="s">
        <v>236</v>
      </c>
      <c r="F132" s="183" t="s">
        <v>237</v>
      </c>
      <c r="G132" s="184" t="s">
        <v>183</v>
      </c>
      <c r="H132" s="185">
        <v>117.11</v>
      </c>
      <c r="I132" s="186"/>
      <c r="J132" s="187">
        <f>ROUND(I132*H132,2)</f>
        <v>0</v>
      </c>
      <c r="K132" s="183" t="s">
        <v>164</v>
      </c>
      <c r="L132" s="42"/>
      <c r="M132" s="188" t="s">
        <v>19</v>
      </c>
      <c r="N132" s="189" t="s">
        <v>43</v>
      </c>
      <c r="O132" s="67"/>
      <c r="P132" s="190">
        <f>O132*H132</f>
        <v>0</v>
      </c>
      <c r="Q132" s="190">
        <v>0</v>
      </c>
      <c r="R132" s="190">
        <f>Q132*H132</f>
        <v>0</v>
      </c>
      <c r="S132" s="190">
        <v>0</v>
      </c>
      <c r="T132" s="191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92" t="s">
        <v>165</v>
      </c>
      <c r="AT132" s="192" t="s">
        <v>160</v>
      </c>
      <c r="AU132" s="192" t="s">
        <v>81</v>
      </c>
      <c r="AY132" s="20" t="s">
        <v>158</v>
      </c>
      <c r="BE132" s="193">
        <f>IF(N132="základní",J132,0)</f>
        <v>0</v>
      </c>
      <c r="BF132" s="193">
        <f>IF(N132="snížená",J132,0)</f>
        <v>0</v>
      </c>
      <c r="BG132" s="193">
        <f>IF(N132="zákl. přenesená",J132,0)</f>
        <v>0</v>
      </c>
      <c r="BH132" s="193">
        <f>IF(N132="sníž. přenesená",J132,0)</f>
        <v>0</v>
      </c>
      <c r="BI132" s="193">
        <f>IF(N132="nulová",J132,0)</f>
        <v>0</v>
      </c>
      <c r="BJ132" s="20" t="s">
        <v>79</v>
      </c>
      <c r="BK132" s="193">
        <f>ROUND(I132*H132,2)</f>
        <v>0</v>
      </c>
      <c r="BL132" s="20" t="s">
        <v>165</v>
      </c>
      <c r="BM132" s="192" t="s">
        <v>984</v>
      </c>
    </row>
    <row r="133" spans="1:65" s="2" customFormat="1" ht="36">
      <c r="A133" s="37"/>
      <c r="B133" s="38"/>
      <c r="C133" s="39"/>
      <c r="D133" s="194" t="s">
        <v>167</v>
      </c>
      <c r="E133" s="39"/>
      <c r="F133" s="195" t="s">
        <v>239</v>
      </c>
      <c r="G133" s="39"/>
      <c r="H133" s="39"/>
      <c r="I133" s="196"/>
      <c r="J133" s="39"/>
      <c r="K133" s="39"/>
      <c r="L133" s="42"/>
      <c r="M133" s="197"/>
      <c r="N133" s="198"/>
      <c r="O133" s="67"/>
      <c r="P133" s="67"/>
      <c r="Q133" s="67"/>
      <c r="R133" s="67"/>
      <c r="S133" s="67"/>
      <c r="T133" s="68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20" t="s">
        <v>167</v>
      </c>
      <c r="AU133" s="20" t="s">
        <v>81</v>
      </c>
    </row>
    <row r="134" spans="1:65" s="2" customFormat="1">
      <c r="A134" s="37"/>
      <c r="B134" s="38"/>
      <c r="C134" s="39"/>
      <c r="D134" s="199" t="s">
        <v>169</v>
      </c>
      <c r="E134" s="39"/>
      <c r="F134" s="200" t="s">
        <v>240</v>
      </c>
      <c r="G134" s="39"/>
      <c r="H134" s="39"/>
      <c r="I134" s="196"/>
      <c r="J134" s="39"/>
      <c r="K134" s="39"/>
      <c r="L134" s="42"/>
      <c r="M134" s="197"/>
      <c r="N134" s="198"/>
      <c r="O134" s="67"/>
      <c r="P134" s="67"/>
      <c r="Q134" s="67"/>
      <c r="R134" s="67"/>
      <c r="S134" s="67"/>
      <c r="T134" s="68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20" t="s">
        <v>169</v>
      </c>
      <c r="AU134" s="20" t="s">
        <v>81</v>
      </c>
    </row>
    <row r="135" spans="1:65" s="14" customFormat="1">
      <c r="B135" s="211"/>
      <c r="C135" s="212"/>
      <c r="D135" s="194" t="s">
        <v>176</v>
      </c>
      <c r="E135" s="213" t="s">
        <v>19</v>
      </c>
      <c r="F135" s="214" t="s">
        <v>985</v>
      </c>
      <c r="G135" s="212"/>
      <c r="H135" s="215">
        <v>104.15</v>
      </c>
      <c r="I135" s="216"/>
      <c r="J135" s="212"/>
      <c r="K135" s="212"/>
      <c r="L135" s="217"/>
      <c r="M135" s="218"/>
      <c r="N135" s="219"/>
      <c r="O135" s="219"/>
      <c r="P135" s="219"/>
      <c r="Q135" s="219"/>
      <c r="R135" s="219"/>
      <c r="S135" s="219"/>
      <c r="T135" s="220"/>
      <c r="AT135" s="221" t="s">
        <v>176</v>
      </c>
      <c r="AU135" s="221" t="s">
        <v>81</v>
      </c>
      <c r="AV135" s="14" t="s">
        <v>81</v>
      </c>
      <c r="AW135" s="14" t="s">
        <v>34</v>
      </c>
      <c r="AX135" s="14" t="s">
        <v>72</v>
      </c>
      <c r="AY135" s="221" t="s">
        <v>158</v>
      </c>
    </row>
    <row r="136" spans="1:65" s="14" customFormat="1">
      <c r="B136" s="211"/>
      <c r="C136" s="212"/>
      <c r="D136" s="194" t="s">
        <v>176</v>
      </c>
      <c r="E136" s="213" t="s">
        <v>19</v>
      </c>
      <c r="F136" s="214" t="s">
        <v>986</v>
      </c>
      <c r="G136" s="212"/>
      <c r="H136" s="215">
        <v>12.96</v>
      </c>
      <c r="I136" s="216"/>
      <c r="J136" s="212"/>
      <c r="K136" s="212"/>
      <c r="L136" s="217"/>
      <c r="M136" s="218"/>
      <c r="N136" s="219"/>
      <c r="O136" s="219"/>
      <c r="P136" s="219"/>
      <c r="Q136" s="219"/>
      <c r="R136" s="219"/>
      <c r="S136" s="219"/>
      <c r="T136" s="220"/>
      <c r="AT136" s="221" t="s">
        <v>176</v>
      </c>
      <c r="AU136" s="221" t="s">
        <v>81</v>
      </c>
      <c r="AV136" s="14" t="s">
        <v>81</v>
      </c>
      <c r="AW136" s="14" t="s">
        <v>34</v>
      </c>
      <c r="AX136" s="14" t="s">
        <v>72</v>
      </c>
      <c r="AY136" s="221" t="s">
        <v>158</v>
      </c>
    </row>
    <row r="137" spans="1:65" s="15" customFormat="1">
      <c r="B137" s="222"/>
      <c r="C137" s="223"/>
      <c r="D137" s="194" t="s">
        <v>176</v>
      </c>
      <c r="E137" s="224" t="s">
        <v>19</v>
      </c>
      <c r="F137" s="225" t="s">
        <v>179</v>
      </c>
      <c r="G137" s="223"/>
      <c r="H137" s="226">
        <v>117.11000000000001</v>
      </c>
      <c r="I137" s="227"/>
      <c r="J137" s="223"/>
      <c r="K137" s="223"/>
      <c r="L137" s="228"/>
      <c r="M137" s="229"/>
      <c r="N137" s="230"/>
      <c r="O137" s="230"/>
      <c r="P137" s="230"/>
      <c r="Q137" s="230"/>
      <c r="R137" s="230"/>
      <c r="S137" s="230"/>
      <c r="T137" s="231"/>
      <c r="AT137" s="232" t="s">
        <v>176</v>
      </c>
      <c r="AU137" s="232" t="s">
        <v>81</v>
      </c>
      <c r="AV137" s="15" t="s">
        <v>165</v>
      </c>
      <c r="AW137" s="15" t="s">
        <v>34</v>
      </c>
      <c r="AX137" s="15" t="s">
        <v>79</v>
      </c>
      <c r="AY137" s="232" t="s">
        <v>158</v>
      </c>
    </row>
    <row r="138" spans="1:65" s="2" customFormat="1" ht="16.5" customHeight="1">
      <c r="A138" s="37"/>
      <c r="B138" s="38"/>
      <c r="C138" s="181" t="s">
        <v>219</v>
      </c>
      <c r="D138" s="181" t="s">
        <v>160</v>
      </c>
      <c r="E138" s="182" t="s">
        <v>257</v>
      </c>
      <c r="F138" s="183" t="s">
        <v>258</v>
      </c>
      <c r="G138" s="184" t="s">
        <v>183</v>
      </c>
      <c r="H138" s="185">
        <v>127.11</v>
      </c>
      <c r="I138" s="186"/>
      <c r="J138" s="187">
        <f>ROUND(I138*H138,2)</f>
        <v>0</v>
      </c>
      <c r="K138" s="183" t="s">
        <v>164</v>
      </c>
      <c r="L138" s="42"/>
      <c r="M138" s="188" t="s">
        <v>19</v>
      </c>
      <c r="N138" s="189" t="s">
        <v>43</v>
      </c>
      <c r="O138" s="67"/>
      <c r="P138" s="190">
        <f>O138*H138</f>
        <v>0</v>
      </c>
      <c r="Q138" s="190">
        <v>0</v>
      </c>
      <c r="R138" s="190">
        <f>Q138*H138</f>
        <v>0</v>
      </c>
      <c r="S138" s="190">
        <v>0</v>
      </c>
      <c r="T138" s="191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92" t="s">
        <v>165</v>
      </c>
      <c r="AT138" s="192" t="s">
        <v>160</v>
      </c>
      <c r="AU138" s="192" t="s">
        <v>81</v>
      </c>
      <c r="AY138" s="20" t="s">
        <v>158</v>
      </c>
      <c r="BE138" s="193">
        <f>IF(N138="základní",J138,0)</f>
        <v>0</v>
      </c>
      <c r="BF138" s="193">
        <f>IF(N138="snížená",J138,0)</f>
        <v>0</v>
      </c>
      <c r="BG138" s="193">
        <f>IF(N138="zákl. přenesená",J138,0)</f>
        <v>0</v>
      </c>
      <c r="BH138" s="193">
        <f>IF(N138="sníž. přenesená",J138,0)</f>
        <v>0</v>
      </c>
      <c r="BI138" s="193">
        <f>IF(N138="nulová",J138,0)</f>
        <v>0</v>
      </c>
      <c r="BJ138" s="20" t="s">
        <v>79</v>
      </c>
      <c r="BK138" s="193">
        <f>ROUND(I138*H138,2)</f>
        <v>0</v>
      </c>
      <c r="BL138" s="20" t="s">
        <v>165</v>
      </c>
      <c r="BM138" s="192" t="s">
        <v>987</v>
      </c>
    </row>
    <row r="139" spans="1:65" s="2" customFormat="1" ht="18">
      <c r="A139" s="37"/>
      <c r="B139" s="38"/>
      <c r="C139" s="39"/>
      <c r="D139" s="194" t="s">
        <v>167</v>
      </c>
      <c r="E139" s="39"/>
      <c r="F139" s="195" t="s">
        <v>260</v>
      </c>
      <c r="G139" s="39"/>
      <c r="H139" s="39"/>
      <c r="I139" s="196"/>
      <c r="J139" s="39"/>
      <c r="K139" s="39"/>
      <c r="L139" s="42"/>
      <c r="M139" s="197"/>
      <c r="N139" s="198"/>
      <c r="O139" s="67"/>
      <c r="P139" s="67"/>
      <c r="Q139" s="67"/>
      <c r="R139" s="67"/>
      <c r="S139" s="67"/>
      <c r="T139" s="68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20" t="s">
        <v>167</v>
      </c>
      <c r="AU139" s="20" t="s">
        <v>81</v>
      </c>
    </row>
    <row r="140" spans="1:65" s="2" customFormat="1">
      <c r="A140" s="37"/>
      <c r="B140" s="38"/>
      <c r="C140" s="39"/>
      <c r="D140" s="199" t="s">
        <v>169</v>
      </c>
      <c r="E140" s="39"/>
      <c r="F140" s="200" t="s">
        <v>261</v>
      </c>
      <c r="G140" s="39"/>
      <c r="H140" s="39"/>
      <c r="I140" s="196"/>
      <c r="J140" s="39"/>
      <c r="K140" s="39"/>
      <c r="L140" s="42"/>
      <c r="M140" s="197"/>
      <c r="N140" s="198"/>
      <c r="O140" s="67"/>
      <c r="P140" s="67"/>
      <c r="Q140" s="67"/>
      <c r="R140" s="67"/>
      <c r="S140" s="67"/>
      <c r="T140" s="68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20" t="s">
        <v>169</v>
      </c>
      <c r="AU140" s="20" t="s">
        <v>81</v>
      </c>
    </row>
    <row r="141" spans="1:65" s="14" customFormat="1">
      <c r="B141" s="211"/>
      <c r="C141" s="212"/>
      <c r="D141" s="194" t="s">
        <v>176</v>
      </c>
      <c r="E141" s="213" t="s">
        <v>19</v>
      </c>
      <c r="F141" s="214" t="s">
        <v>988</v>
      </c>
      <c r="G141" s="212"/>
      <c r="H141" s="215">
        <v>117.11</v>
      </c>
      <c r="I141" s="216"/>
      <c r="J141" s="212"/>
      <c r="K141" s="212"/>
      <c r="L141" s="217"/>
      <c r="M141" s="218"/>
      <c r="N141" s="219"/>
      <c r="O141" s="219"/>
      <c r="P141" s="219"/>
      <c r="Q141" s="219"/>
      <c r="R141" s="219"/>
      <c r="S141" s="219"/>
      <c r="T141" s="220"/>
      <c r="AT141" s="221" t="s">
        <v>176</v>
      </c>
      <c r="AU141" s="221" t="s">
        <v>81</v>
      </c>
      <c r="AV141" s="14" t="s">
        <v>81</v>
      </c>
      <c r="AW141" s="14" t="s">
        <v>34</v>
      </c>
      <c r="AX141" s="14" t="s">
        <v>72</v>
      </c>
      <c r="AY141" s="221" t="s">
        <v>158</v>
      </c>
    </row>
    <row r="142" spans="1:65" s="14" customFormat="1">
      <c r="B142" s="211"/>
      <c r="C142" s="212"/>
      <c r="D142" s="194" t="s">
        <v>176</v>
      </c>
      <c r="E142" s="213" t="s">
        <v>19</v>
      </c>
      <c r="F142" s="214" t="s">
        <v>989</v>
      </c>
      <c r="G142" s="212"/>
      <c r="H142" s="215">
        <v>10</v>
      </c>
      <c r="I142" s="216"/>
      <c r="J142" s="212"/>
      <c r="K142" s="212"/>
      <c r="L142" s="217"/>
      <c r="M142" s="218"/>
      <c r="N142" s="219"/>
      <c r="O142" s="219"/>
      <c r="P142" s="219"/>
      <c r="Q142" s="219"/>
      <c r="R142" s="219"/>
      <c r="S142" s="219"/>
      <c r="T142" s="220"/>
      <c r="AT142" s="221" t="s">
        <v>176</v>
      </c>
      <c r="AU142" s="221" t="s">
        <v>81</v>
      </c>
      <c r="AV142" s="14" t="s">
        <v>81</v>
      </c>
      <c r="AW142" s="14" t="s">
        <v>34</v>
      </c>
      <c r="AX142" s="14" t="s">
        <v>72</v>
      </c>
      <c r="AY142" s="221" t="s">
        <v>158</v>
      </c>
    </row>
    <row r="143" spans="1:65" s="15" customFormat="1">
      <c r="B143" s="222"/>
      <c r="C143" s="223"/>
      <c r="D143" s="194" t="s">
        <v>176</v>
      </c>
      <c r="E143" s="224" t="s">
        <v>19</v>
      </c>
      <c r="F143" s="225" t="s">
        <v>179</v>
      </c>
      <c r="G143" s="223"/>
      <c r="H143" s="226">
        <v>127.11</v>
      </c>
      <c r="I143" s="227"/>
      <c r="J143" s="223"/>
      <c r="K143" s="223"/>
      <c r="L143" s="228"/>
      <c r="M143" s="229"/>
      <c r="N143" s="230"/>
      <c r="O143" s="230"/>
      <c r="P143" s="230"/>
      <c r="Q143" s="230"/>
      <c r="R143" s="230"/>
      <c r="S143" s="230"/>
      <c r="T143" s="231"/>
      <c r="AT143" s="232" t="s">
        <v>176</v>
      </c>
      <c r="AU143" s="232" t="s">
        <v>81</v>
      </c>
      <c r="AV143" s="15" t="s">
        <v>165</v>
      </c>
      <c r="AW143" s="15" t="s">
        <v>34</v>
      </c>
      <c r="AX143" s="15" t="s">
        <v>79</v>
      </c>
      <c r="AY143" s="232" t="s">
        <v>158</v>
      </c>
    </row>
    <row r="144" spans="1:65" s="2" customFormat="1" ht="24.25" customHeight="1">
      <c r="A144" s="37"/>
      <c r="B144" s="38"/>
      <c r="C144" s="181" t="s">
        <v>227</v>
      </c>
      <c r="D144" s="181" t="s">
        <v>160</v>
      </c>
      <c r="E144" s="182" t="s">
        <v>265</v>
      </c>
      <c r="F144" s="183" t="s">
        <v>266</v>
      </c>
      <c r="G144" s="184" t="s">
        <v>267</v>
      </c>
      <c r="H144" s="185">
        <v>124.15</v>
      </c>
      <c r="I144" s="186"/>
      <c r="J144" s="187">
        <f>ROUND(I144*H144,2)</f>
        <v>0</v>
      </c>
      <c r="K144" s="183" t="s">
        <v>164</v>
      </c>
      <c r="L144" s="42"/>
      <c r="M144" s="188" t="s">
        <v>19</v>
      </c>
      <c r="N144" s="189" t="s">
        <v>43</v>
      </c>
      <c r="O144" s="67"/>
      <c r="P144" s="190">
        <f>O144*H144</f>
        <v>0</v>
      </c>
      <c r="Q144" s="190">
        <v>0</v>
      </c>
      <c r="R144" s="190">
        <f>Q144*H144</f>
        <v>0</v>
      </c>
      <c r="S144" s="190">
        <v>0</v>
      </c>
      <c r="T144" s="191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92" t="s">
        <v>165</v>
      </c>
      <c r="AT144" s="192" t="s">
        <v>160</v>
      </c>
      <c r="AU144" s="192" t="s">
        <v>81</v>
      </c>
      <c r="AY144" s="20" t="s">
        <v>158</v>
      </c>
      <c r="BE144" s="193">
        <f>IF(N144="základní",J144,0)</f>
        <v>0</v>
      </c>
      <c r="BF144" s="193">
        <f>IF(N144="snížená",J144,0)</f>
        <v>0</v>
      </c>
      <c r="BG144" s="193">
        <f>IF(N144="zákl. přenesená",J144,0)</f>
        <v>0</v>
      </c>
      <c r="BH144" s="193">
        <f>IF(N144="sníž. přenesená",J144,0)</f>
        <v>0</v>
      </c>
      <c r="BI144" s="193">
        <f>IF(N144="nulová",J144,0)</f>
        <v>0</v>
      </c>
      <c r="BJ144" s="20" t="s">
        <v>79</v>
      </c>
      <c r="BK144" s="193">
        <f>ROUND(I144*H144,2)</f>
        <v>0</v>
      </c>
      <c r="BL144" s="20" t="s">
        <v>165</v>
      </c>
      <c r="BM144" s="192" t="s">
        <v>990</v>
      </c>
    </row>
    <row r="145" spans="1:65" s="2" customFormat="1" ht="27">
      <c r="A145" s="37"/>
      <c r="B145" s="38"/>
      <c r="C145" s="39"/>
      <c r="D145" s="194" t="s">
        <v>167</v>
      </c>
      <c r="E145" s="39"/>
      <c r="F145" s="195" t="s">
        <v>269</v>
      </c>
      <c r="G145" s="39"/>
      <c r="H145" s="39"/>
      <c r="I145" s="196"/>
      <c r="J145" s="39"/>
      <c r="K145" s="39"/>
      <c r="L145" s="42"/>
      <c r="M145" s="197"/>
      <c r="N145" s="198"/>
      <c r="O145" s="67"/>
      <c r="P145" s="67"/>
      <c r="Q145" s="67"/>
      <c r="R145" s="67"/>
      <c r="S145" s="67"/>
      <c r="T145" s="68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20" t="s">
        <v>167</v>
      </c>
      <c r="AU145" s="20" t="s">
        <v>81</v>
      </c>
    </row>
    <row r="146" spans="1:65" s="2" customFormat="1">
      <c r="A146" s="37"/>
      <c r="B146" s="38"/>
      <c r="C146" s="39"/>
      <c r="D146" s="199" t="s">
        <v>169</v>
      </c>
      <c r="E146" s="39"/>
      <c r="F146" s="200" t="s">
        <v>270</v>
      </c>
      <c r="G146" s="39"/>
      <c r="H146" s="39"/>
      <c r="I146" s="196"/>
      <c r="J146" s="39"/>
      <c r="K146" s="39"/>
      <c r="L146" s="42"/>
      <c r="M146" s="197"/>
      <c r="N146" s="198"/>
      <c r="O146" s="67"/>
      <c r="P146" s="67"/>
      <c r="Q146" s="67"/>
      <c r="R146" s="67"/>
      <c r="S146" s="67"/>
      <c r="T146" s="68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20" t="s">
        <v>169</v>
      </c>
      <c r="AU146" s="20" t="s">
        <v>81</v>
      </c>
    </row>
    <row r="147" spans="1:65" s="14" customFormat="1">
      <c r="B147" s="211"/>
      <c r="C147" s="212"/>
      <c r="D147" s="194" t="s">
        <v>176</v>
      </c>
      <c r="E147" s="213" t="s">
        <v>19</v>
      </c>
      <c r="F147" s="214" t="s">
        <v>991</v>
      </c>
      <c r="G147" s="212"/>
      <c r="H147" s="215">
        <v>10</v>
      </c>
      <c r="I147" s="216"/>
      <c r="J147" s="212"/>
      <c r="K147" s="212"/>
      <c r="L147" s="217"/>
      <c r="M147" s="218"/>
      <c r="N147" s="219"/>
      <c r="O147" s="219"/>
      <c r="P147" s="219"/>
      <c r="Q147" s="219"/>
      <c r="R147" s="219"/>
      <c r="S147" s="219"/>
      <c r="T147" s="220"/>
      <c r="AT147" s="221" t="s">
        <v>176</v>
      </c>
      <c r="AU147" s="221" t="s">
        <v>81</v>
      </c>
      <c r="AV147" s="14" t="s">
        <v>81</v>
      </c>
      <c r="AW147" s="14" t="s">
        <v>34</v>
      </c>
      <c r="AX147" s="14" t="s">
        <v>72</v>
      </c>
      <c r="AY147" s="221" t="s">
        <v>158</v>
      </c>
    </row>
    <row r="148" spans="1:65" s="13" customFormat="1">
      <c r="B148" s="201"/>
      <c r="C148" s="202"/>
      <c r="D148" s="194" t="s">
        <v>176</v>
      </c>
      <c r="E148" s="203" t="s">
        <v>19</v>
      </c>
      <c r="F148" s="204" t="s">
        <v>992</v>
      </c>
      <c r="G148" s="202"/>
      <c r="H148" s="203" t="s">
        <v>19</v>
      </c>
      <c r="I148" s="205"/>
      <c r="J148" s="202"/>
      <c r="K148" s="202"/>
      <c r="L148" s="206"/>
      <c r="M148" s="207"/>
      <c r="N148" s="208"/>
      <c r="O148" s="208"/>
      <c r="P148" s="208"/>
      <c r="Q148" s="208"/>
      <c r="R148" s="208"/>
      <c r="S148" s="208"/>
      <c r="T148" s="209"/>
      <c r="AT148" s="210" t="s">
        <v>176</v>
      </c>
      <c r="AU148" s="210" t="s">
        <v>81</v>
      </c>
      <c r="AV148" s="13" t="s">
        <v>79</v>
      </c>
      <c r="AW148" s="13" t="s">
        <v>34</v>
      </c>
      <c r="AX148" s="13" t="s">
        <v>72</v>
      </c>
      <c r="AY148" s="210" t="s">
        <v>158</v>
      </c>
    </row>
    <row r="149" spans="1:65" s="14" customFormat="1">
      <c r="B149" s="211"/>
      <c r="C149" s="212"/>
      <c r="D149" s="194" t="s">
        <v>176</v>
      </c>
      <c r="E149" s="213" t="s">
        <v>19</v>
      </c>
      <c r="F149" s="214" t="s">
        <v>993</v>
      </c>
      <c r="G149" s="212"/>
      <c r="H149" s="215">
        <v>114.15</v>
      </c>
      <c r="I149" s="216"/>
      <c r="J149" s="212"/>
      <c r="K149" s="212"/>
      <c r="L149" s="217"/>
      <c r="M149" s="218"/>
      <c r="N149" s="219"/>
      <c r="O149" s="219"/>
      <c r="P149" s="219"/>
      <c r="Q149" s="219"/>
      <c r="R149" s="219"/>
      <c r="S149" s="219"/>
      <c r="T149" s="220"/>
      <c r="AT149" s="221" t="s">
        <v>176</v>
      </c>
      <c r="AU149" s="221" t="s">
        <v>81</v>
      </c>
      <c r="AV149" s="14" t="s">
        <v>81</v>
      </c>
      <c r="AW149" s="14" t="s">
        <v>34</v>
      </c>
      <c r="AX149" s="14" t="s">
        <v>72</v>
      </c>
      <c r="AY149" s="221" t="s">
        <v>158</v>
      </c>
    </row>
    <row r="150" spans="1:65" s="15" customFormat="1">
      <c r="B150" s="222"/>
      <c r="C150" s="223"/>
      <c r="D150" s="194" t="s">
        <v>176</v>
      </c>
      <c r="E150" s="224" t="s">
        <v>19</v>
      </c>
      <c r="F150" s="225" t="s">
        <v>179</v>
      </c>
      <c r="G150" s="223"/>
      <c r="H150" s="226">
        <v>124.15</v>
      </c>
      <c r="I150" s="227"/>
      <c r="J150" s="223"/>
      <c r="K150" s="223"/>
      <c r="L150" s="228"/>
      <c r="M150" s="229"/>
      <c r="N150" s="230"/>
      <c r="O150" s="230"/>
      <c r="P150" s="230"/>
      <c r="Q150" s="230"/>
      <c r="R150" s="230"/>
      <c r="S150" s="230"/>
      <c r="T150" s="231"/>
      <c r="AT150" s="232" t="s">
        <v>176</v>
      </c>
      <c r="AU150" s="232" t="s">
        <v>81</v>
      </c>
      <c r="AV150" s="15" t="s">
        <v>165</v>
      </c>
      <c r="AW150" s="15" t="s">
        <v>34</v>
      </c>
      <c r="AX150" s="15" t="s">
        <v>79</v>
      </c>
      <c r="AY150" s="232" t="s">
        <v>158</v>
      </c>
    </row>
    <row r="151" spans="1:65" s="2" customFormat="1" ht="24.25" customHeight="1">
      <c r="A151" s="37"/>
      <c r="B151" s="38"/>
      <c r="C151" s="181" t="s">
        <v>235</v>
      </c>
      <c r="D151" s="181" t="s">
        <v>160</v>
      </c>
      <c r="E151" s="182" t="s">
        <v>994</v>
      </c>
      <c r="F151" s="183" t="s">
        <v>995</v>
      </c>
      <c r="G151" s="184" t="s">
        <v>163</v>
      </c>
      <c r="H151" s="185">
        <v>80</v>
      </c>
      <c r="I151" s="186"/>
      <c r="J151" s="187">
        <f>ROUND(I151*H151,2)</f>
        <v>0</v>
      </c>
      <c r="K151" s="183" t="s">
        <v>164</v>
      </c>
      <c r="L151" s="42"/>
      <c r="M151" s="188" t="s">
        <v>19</v>
      </c>
      <c r="N151" s="189" t="s">
        <v>43</v>
      </c>
      <c r="O151" s="67"/>
      <c r="P151" s="190">
        <f>O151*H151</f>
        <v>0</v>
      </c>
      <c r="Q151" s="190">
        <v>0</v>
      </c>
      <c r="R151" s="190">
        <f>Q151*H151</f>
        <v>0</v>
      </c>
      <c r="S151" s="190">
        <v>0</v>
      </c>
      <c r="T151" s="191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92" t="s">
        <v>165</v>
      </c>
      <c r="AT151" s="192" t="s">
        <v>160</v>
      </c>
      <c r="AU151" s="192" t="s">
        <v>81</v>
      </c>
      <c r="AY151" s="20" t="s">
        <v>158</v>
      </c>
      <c r="BE151" s="193">
        <f>IF(N151="základní",J151,0)</f>
        <v>0</v>
      </c>
      <c r="BF151" s="193">
        <f>IF(N151="snížená",J151,0)</f>
        <v>0</v>
      </c>
      <c r="BG151" s="193">
        <f>IF(N151="zákl. přenesená",J151,0)</f>
        <v>0</v>
      </c>
      <c r="BH151" s="193">
        <f>IF(N151="sníž. přenesená",J151,0)</f>
        <v>0</v>
      </c>
      <c r="BI151" s="193">
        <f>IF(N151="nulová",J151,0)</f>
        <v>0</v>
      </c>
      <c r="BJ151" s="20" t="s">
        <v>79</v>
      </c>
      <c r="BK151" s="193">
        <f>ROUND(I151*H151,2)</f>
        <v>0</v>
      </c>
      <c r="BL151" s="20" t="s">
        <v>165</v>
      </c>
      <c r="BM151" s="192" t="s">
        <v>996</v>
      </c>
    </row>
    <row r="152" spans="1:65" s="2" customFormat="1" ht="18">
      <c r="A152" s="37"/>
      <c r="B152" s="38"/>
      <c r="C152" s="39"/>
      <c r="D152" s="194" t="s">
        <v>167</v>
      </c>
      <c r="E152" s="39"/>
      <c r="F152" s="195" t="s">
        <v>997</v>
      </c>
      <c r="G152" s="39"/>
      <c r="H152" s="39"/>
      <c r="I152" s="196"/>
      <c r="J152" s="39"/>
      <c r="K152" s="39"/>
      <c r="L152" s="42"/>
      <c r="M152" s="197"/>
      <c r="N152" s="198"/>
      <c r="O152" s="67"/>
      <c r="P152" s="67"/>
      <c r="Q152" s="67"/>
      <c r="R152" s="67"/>
      <c r="S152" s="67"/>
      <c r="T152" s="68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20" t="s">
        <v>167</v>
      </c>
      <c r="AU152" s="20" t="s">
        <v>81</v>
      </c>
    </row>
    <row r="153" spans="1:65" s="2" customFormat="1">
      <c r="A153" s="37"/>
      <c r="B153" s="38"/>
      <c r="C153" s="39"/>
      <c r="D153" s="199" t="s">
        <v>169</v>
      </c>
      <c r="E153" s="39"/>
      <c r="F153" s="200" t="s">
        <v>998</v>
      </c>
      <c r="G153" s="39"/>
      <c r="H153" s="39"/>
      <c r="I153" s="196"/>
      <c r="J153" s="39"/>
      <c r="K153" s="39"/>
      <c r="L153" s="42"/>
      <c r="M153" s="197"/>
      <c r="N153" s="198"/>
      <c r="O153" s="67"/>
      <c r="P153" s="67"/>
      <c r="Q153" s="67"/>
      <c r="R153" s="67"/>
      <c r="S153" s="67"/>
      <c r="T153" s="68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20" t="s">
        <v>169</v>
      </c>
      <c r="AU153" s="20" t="s">
        <v>81</v>
      </c>
    </row>
    <row r="154" spans="1:65" s="14" customFormat="1">
      <c r="B154" s="211"/>
      <c r="C154" s="212"/>
      <c r="D154" s="194" t="s">
        <v>176</v>
      </c>
      <c r="E154" s="213" t="s">
        <v>19</v>
      </c>
      <c r="F154" s="214" t="s">
        <v>999</v>
      </c>
      <c r="G154" s="212"/>
      <c r="H154" s="215">
        <v>80</v>
      </c>
      <c r="I154" s="216"/>
      <c r="J154" s="212"/>
      <c r="K154" s="212"/>
      <c r="L154" s="217"/>
      <c r="M154" s="218"/>
      <c r="N154" s="219"/>
      <c r="O154" s="219"/>
      <c r="P154" s="219"/>
      <c r="Q154" s="219"/>
      <c r="R154" s="219"/>
      <c r="S154" s="219"/>
      <c r="T154" s="220"/>
      <c r="AT154" s="221" t="s">
        <v>176</v>
      </c>
      <c r="AU154" s="221" t="s">
        <v>81</v>
      </c>
      <c r="AV154" s="14" t="s">
        <v>81</v>
      </c>
      <c r="AW154" s="14" t="s">
        <v>34</v>
      </c>
      <c r="AX154" s="14" t="s">
        <v>72</v>
      </c>
      <c r="AY154" s="221" t="s">
        <v>158</v>
      </c>
    </row>
    <row r="155" spans="1:65" s="15" customFormat="1">
      <c r="B155" s="222"/>
      <c r="C155" s="223"/>
      <c r="D155" s="194" t="s">
        <v>176</v>
      </c>
      <c r="E155" s="224" t="s">
        <v>19</v>
      </c>
      <c r="F155" s="225" t="s">
        <v>179</v>
      </c>
      <c r="G155" s="223"/>
      <c r="H155" s="226">
        <v>80</v>
      </c>
      <c r="I155" s="227"/>
      <c r="J155" s="223"/>
      <c r="K155" s="223"/>
      <c r="L155" s="228"/>
      <c r="M155" s="229"/>
      <c r="N155" s="230"/>
      <c r="O155" s="230"/>
      <c r="P155" s="230"/>
      <c r="Q155" s="230"/>
      <c r="R155" s="230"/>
      <c r="S155" s="230"/>
      <c r="T155" s="231"/>
      <c r="AT155" s="232" t="s">
        <v>176</v>
      </c>
      <c r="AU155" s="232" t="s">
        <v>81</v>
      </c>
      <c r="AV155" s="15" t="s">
        <v>165</v>
      </c>
      <c r="AW155" s="15" t="s">
        <v>34</v>
      </c>
      <c r="AX155" s="15" t="s">
        <v>79</v>
      </c>
      <c r="AY155" s="232" t="s">
        <v>158</v>
      </c>
    </row>
    <row r="156" spans="1:65" s="2" customFormat="1" ht="16.5" customHeight="1">
      <c r="A156" s="37"/>
      <c r="B156" s="38"/>
      <c r="C156" s="233" t="s">
        <v>243</v>
      </c>
      <c r="D156" s="233" t="s">
        <v>220</v>
      </c>
      <c r="E156" s="234" t="s">
        <v>280</v>
      </c>
      <c r="F156" s="235" t="s">
        <v>281</v>
      </c>
      <c r="G156" s="236" t="s">
        <v>282</v>
      </c>
      <c r="H156" s="237">
        <v>1.6</v>
      </c>
      <c r="I156" s="238"/>
      <c r="J156" s="239">
        <f>ROUND(I156*H156,2)</f>
        <v>0</v>
      </c>
      <c r="K156" s="235" t="s">
        <v>164</v>
      </c>
      <c r="L156" s="240"/>
      <c r="M156" s="241" t="s">
        <v>19</v>
      </c>
      <c r="N156" s="242" t="s">
        <v>43</v>
      </c>
      <c r="O156" s="67"/>
      <c r="P156" s="190">
        <f>O156*H156</f>
        <v>0</v>
      </c>
      <c r="Q156" s="190">
        <v>1E-3</v>
      </c>
      <c r="R156" s="190">
        <f>Q156*H156</f>
        <v>1.6000000000000001E-3</v>
      </c>
      <c r="S156" s="190">
        <v>0</v>
      </c>
      <c r="T156" s="191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92" t="s">
        <v>219</v>
      </c>
      <c r="AT156" s="192" t="s">
        <v>220</v>
      </c>
      <c r="AU156" s="192" t="s">
        <v>81</v>
      </c>
      <c r="AY156" s="20" t="s">
        <v>158</v>
      </c>
      <c r="BE156" s="193">
        <f>IF(N156="základní",J156,0)</f>
        <v>0</v>
      </c>
      <c r="BF156" s="193">
        <f>IF(N156="snížená",J156,0)</f>
        <v>0</v>
      </c>
      <c r="BG156" s="193">
        <f>IF(N156="zákl. přenesená",J156,0)</f>
        <v>0</v>
      </c>
      <c r="BH156" s="193">
        <f>IF(N156="sníž. přenesená",J156,0)</f>
        <v>0</v>
      </c>
      <c r="BI156" s="193">
        <f>IF(N156="nulová",J156,0)</f>
        <v>0</v>
      </c>
      <c r="BJ156" s="20" t="s">
        <v>79</v>
      </c>
      <c r="BK156" s="193">
        <f>ROUND(I156*H156,2)</f>
        <v>0</v>
      </c>
      <c r="BL156" s="20" t="s">
        <v>165</v>
      </c>
      <c r="BM156" s="192" t="s">
        <v>1000</v>
      </c>
    </row>
    <row r="157" spans="1:65" s="2" customFormat="1">
      <c r="A157" s="37"/>
      <c r="B157" s="38"/>
      <c r="C157" s="39"/>
      <c r="D157" s="194" t="s">
        <v>167</v>
      </c>
      <c r="E157" s="39"/>
      <c r="F157" s="195" t="s">
        <v>281</v>
      </c>
      <c r="G157" s="39"/>
      <c r="H157" s="39"/>
      <c r="I157" s="196"/>
      <c r="J157" s="39"/>
      <c r="K157" s="39"/>
      <c r="L157" s="42"/>
      <c r="M157" s="197"/>
      <c r="N157" s="198"/>
      <c r="O157" s="67"/>
      <c r="P157" s="67"/>
      <c r="Q157" s="67"/>
      <c r="R157" s="67"/>
      <c r="S157" s="67"/>
      <c r="T157" s="68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20" t="s">
        <v>167</v>
      </c>
      <c r="AU157" s="20" t="s">
        <v>81</v>
      </c>
    </row>
    <row r="158" spans="1:65" s="14" customFormat="1">
      <c r="B158" s="211"/>
      <c r="C158" s="212"/>
      <c r="D158" s="194" t="s">
        <v>176</v>
      </c>
      <c r="E158" s="213" t="s">
        <v>19</v>
      </c>
      <c r="F158" s="214" t="s">
        <v>1001</v>
      </c>
      <c r="G158" s="212"/>
      <c r="H158" s="215">
        <v>1.6</v>
      </c>
      <c r="I158" s="216"/>
      <c r="J158" s="212"/>
      <c r="K158" s="212"/>
      <c r="L158" s="217"/>
      <c r="M158" s="218"/>
      <c r="N158" s="219"/>
      <c r="O158" s="219"/>
      <c r="P158" s="219"/>
      <c r="Q158" s="219"/>
      <c r="R158" s="219"/>
      <c r="S158" s="219"/>
      <c r="T158" s="220"/>
      <c r="AT158" s="221" t="s">
        <v>176</v>
      </c>
      <c r="AU158" s="221" t="s">
        <v>81</v>
      </c>
      <c r="AV158" s="14" t="s">
        <v>81</v>
      </c>
      <c r="AW158" s="14" t="s">
        <v>34</v>
      </c>
      <c r="AX158" s="14" t="s">
        <v>72</v>
      </c>
      <c r="AY158" s="221" t="s">
        <v>158</v>
      </c>
    </row>
    <row r="159" spans="1:65" s="15" customFormat="1">
      <c r="B159" s="222"/>
      <c r="C159" s="223"/>
      <c r="D159" s="194" t="s">
        <v>176</v>
      </c>
      <c r="E159" s="224" t="s">
        <v>19</v>
      </c>
      <c r="F159" s="225" t="s">
        <v>179</v>
      </c>
      <c r="G159" s="223"/>
      <c r="H159" s="226">
        <v>1.6</v>
      </c>
      <c r="I159" s="227"/>
      <c r="J159" s="223"/>
      <c r="K159" s="223"/>
      <c r="L159" s="228"/>
      <c r="M159" s="229"/>
      <c r="N159" s="230"/>
      <c r="O159" s="230"/>
      <c r="P159" s="230"/>
      <c r="Q159" s="230"/>
      <c r="R159" s="230"/>
      <c r="S159" s="230"/>
      <c r="T159" s="231"/>
      <c r="AT159" s="232" t="s">
        <v>176</v>
      </c>
      <c r="AU159" s="232" t="s">
        <v>81</v>
      </c>
      <c r="AV159" s="15" t="s">
        <v>165</v>
      </c>
      <c r="AW159" s="15" t="s">
        <v>34</v>
      </c>
      <c r="AX159" s="15" t="s">
        <v>79</v>
      </c>
      <c r="AY159" s="232" t="s">
        <v>158</v>
      </c>
    </row>
    <row r="160" spans="1:65" s="2" customFormat="1" ht="24.25" customHeight="1">
      <c r="A160" s="37"/>
      <c r="B160" s="38"/>
      <c r="C160" s="233" t="s">
        <v>8</v>
      </c>
      <c r="D160" s="233" t="s">
        <v>220</v>
      </c>
      <c r="E160" s="234" t="s">
        <v>1002</v>
      </c>
      <c r="F160" s="235" t="s">
        <v>1003</v>
      </c>
      <c r="G160" s="236" t="s">
        <v>191</v>
      </c>
      <c r="H160" s="237">
        <v>33</v>
      </c>
      <c r="I160" s="238"/>
      <c r="J160" s="239">
        <f>ROUND(I160*H160,2)</f>
        <v>0</v>
      </c>
      <c r="K160" s="235" t="s">
        <v>164</v>
      </c>
      <c r="L160" s="240"/>
      <c r="M160" s="241" t="s">
        <v>19</v>
      </c>
      <c r="N160" s="242" t="s">
        <v>43</v>
      </c>
      <c r="O160" s="67"/>
      <c r="P160" s="190">
        <f>O160*H160</f>
        <v>0</v>
      </c>
      <c r="Q160" s="190">
        <v>7.7999999999999999E-4</v>
      </c>
      <c r="R160" s="190">
        <f>Q160*H160</f>
        <v>2.5739999999999999E-2</v>
      </c>
      <c r="S160" s="190">
        <v>0</v>
      </c>
      <c r="T160" s="191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92" t="s">
        <v>219</v>
      </c>
      <c r="AT160" s="192" t="s">
        <v>220</v>
      </c>
      <c r="AU160" s="192" t="s">
        <v>81</v>
      </c>
      <c r="AY160" s="20" t="s">
        <v>158</v>
      </c>
      <c r="BE160" s="193">
        <f>IF(N160="základní",J160,0)</f>
        <v>0</v>
      </c>
      <c r="BF160" s="193">
        <f>IF(N160="snížená",J160,0)</f>
        <v>0</v>
      </c>
      <c r="BG160" s="193">
        <f>IF(N160="zákl. přenesená",J160,0)</f>
        <v>0</v>
      </c>
      <c r="BH160" s="193">
        <f>IF(N160="sníž. přenesená",J160,0)</f>
        <v>0</v>
      </c>
      <c r="BI160" s="193">
        <f>IF(N160="nulová",J160,0)</f>
        <v>0</v>
      </c>
      <c r="BJ160" s="20" t="s">
        <v>79</v>
      </c>
      <c r="BK160" s="193">
        <f>ROUND(I160*H160,2)</f>
        <v>0</v>
      </c>
      <c r="BL160" s="20" t="s">
        <v>165</v>
      </c>
      <c r="BM160" s="192" t="s">
        <v>1004</v>
      </c>
    </row>
    <row r="161" spans="1:65" s="2" customFormat="1">
      <c r="A161" s="37"/>
      <c r="B161" s="38"/>
      <c r="C161" s="39"/>
      <c r="D161" s="194" t="s">
        <v>167</v>
      </c>
      <c r="E161" s="39"/>
      <c r="F161" s="195" t="s">
        <v>1003</v>
      </c>
      <c r="G161" s="39"/>
      <c r="H161" s="39"/>
      <c r="I161" s="196"/>
      <c r="J161" s="39"/>
      <c r="K161" s="39"/>
      <c r="L161" s="42"/>
      <c r="M161" s="197"/>
      <c r="N161" s="198"/>
      <c r="O161" s="67"/>
      <c r="P161" s="67"/>
      <c r="Q161" s="67"/>
      <c r="R161" s="67"/>
      <c r="S161" s="67"/>
      <c r="T161" s="68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20" t="s">
        <v>167</v>
      </c>
      <c r="AU161" s="20" t="s">
        <v>81</v>
      </c>
    </row>
    <row r="162" spans="1:65" s="14" customFormat="1">
      <c r="B162" s="211"/>
      <c r="C162" s="212"/>
      <c r="D162" s="194" t="s">
        <v>176</v>
      </c>
      <c r="E162" s="213" t="s">
        <v>19</v>
      </c>
      <c r="F162" s="214" t="s">
        <v>1005</v>
      </c>
      <c r="G162" s="212"/>
      <c r="H162" s="215">
        <v>33</v>
      </c>
      <c r="I162" s="216"/>
      <c r="J162" s="212"/>
      <c r="K162" s="212"/>
      <c r="L162" s="217"/>
      <c r="M162" s="218"/>
      <c r="N162" s="219"/>
      <c r="O162" s="219"/>
      <c r="P162" s="219"/>
      <c r="Q162" s="219"/>
      <c r="R162" s="219"/>
      <c r="S162" s="219"/>
      <c r="T162" s="220"/>
      <c r="AT162" s="221" t="s">
        <v>176</v>
      </c>
      <c r="AU162" s="221" t="s">
        <v>81</v>
      </c>
      <c r="AV162" s="14" t="s">
        <v>81</v>
      </c>
      <c r="AW162" s="14" t="s">
        <v>34</v>
      </c>
      <c r="AX162" s="14" t="s">
        <v>72</v>
      </c>
      <c r="AY162" s="221" t="s">
        <v>158</v>
      </c>
    </row>
    <row r="163" spans="1:65" s="15" customFormat="1">
      <c r="B163" s="222"/>
      <c r="C163" s="223"/>
      <c r="D163" s="194" t="s">
        <v>176</v>
      </c>
      <c r="E163" s="224" t="s">
        <v>19</v>
      </c>
      <c r="F163" s="225" t="s">
        <v>179</v>
      </c>
      <c r="G163" s="223"/>
      <c r="H163" s="226">
        <v>33</v>
      </c>
      <c r="I163" s="227"/>
      <c r="J163" s="223"/>
      <c r="K163" s="223"/>
      <c r="L163" s="228"/>
      <c r="M163" s="229"/>
      <c r="N163" s="230"/>
      <c r="O163" s="230"/>
      <c r="P163" s="230"/>
      <c r="Q163" s="230"/>
      <c r="R163" s="230"/>
      <c r="S163" s="230"/>
      <c r="T163" s="231"/>
      <c r="AT163" s="232" t="s">
        <v>176</v>
      </c>
      <c r="AU163" s="232" t="s">
        <v>81</v>
      </c>
      <c r="AV163" s="15" t="s">
        <v>165</v>
      </c>
      <c r="AW163" s="15" t="s">
        <v>34</v>
      </c>
      <c r="AX163" s="15" t="s">
        <v>79</v>
      </c>
      <c r="AY163" s="232" t="s">
        <v>158</v>
      </c>
    </row>
    <row r="164" spans="1:65" s="2" customFormat="1" ht="24.25" customHeight="1">
      <c r="A164" s="37"/>
      <c r="B164" s="38"/>
      <c r="C164" s="181" t="s">
        <v>256</v>
      </c>
      <c r="D164" s="181" t="s">
        <v>160</v>
      </c>
      <c r="E164" s="182" t="s">
        <v>1006</v>
      </c>
      <c r="F164" s="183" t="s">
        <v>1007</v>
      </c>
      <c r="G164" s="184" t="s">
        <v>163</v>
      </c>
      <c r="H164" s="185">
        <v>80</v>
      </c>
      <c r="I164" s="186"/>
      <c r="J164" s="187">
        <f>ROUND(I164*H164,2)</f>
        <v>0</v>
      </c>
      <c r="K164" s="183" t="s">
        <v>164</v>
      </c>
      <c r="L164" s="42"/>
      <c r="M164" s="188" t="s">
        <v>19</v>
      </c>
      <c r="N164" s="189" t="s">
        <v>43</v>
      </c>
      <c r="O164" s="67"/>
      <c r="P164" s="190">
        <f>O164*H164</f>
        <v>0</v>
      </c>
      <c r="Q164" s="190">
        <v>0</v>
      </c>
      <c r="R164" s="190">
        <f>Q164*H164</f>
        <v>0</v>
      </c>
      <c r="S164" s="190">
        <v>0</v>
      </c>
      <c r="T164" s="191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92" t="s">
        <v>165</v>
      </c>
      <c r="AT164" s="192" t="s">
        <v>160</v>
      </c>
      <c r="AU164" s="192" t="s">
        <v>81</v>
      </c>
      <c r="AY164" s="20" t="s">
        <v>158</v>
      </c>
      <c r="BE164" s="193">
        <f>IF(N164="základní",J164,0)</f>
        <v>0</v>
      </c>
      <c r="BF164" s="193">
        <f>IF(N164="snížená",J164,0)</f>
        <v>0</v>
      </c>
      <c r="BG164" s="193">
        <f>IF(N164="zákl. přenesená",J164,0)</f>
        <v>0</v>
      </c>
      <c r="BH164" s="193">
        <f>IF(N164="sníž. přenesená",J164,0)</f>
        <v>0</v>
      </c>
      <c r="BI164" s="193">
        <f>IF(N164="nulová",J164,0)</f>
        <v>0</v>
      </c>
      <c r="BJ164" s="20" t="s">
        <v>79</v>
      </c>
      <c r="BK164" s="193">
        <f>ROUND(I164*H164,2)</f>
        <v>0</v>
      </c>
      <c r="BL164" s="20" t="s">
        <v>165</v>
      </c>
      <c r="BM164" s="192" t="s">
        <v>1008</v>
      </c>
    </row>
    <row r="165" spans="1:65" s="2" customFormat="1" ht="18">
      <c r="A165" s="37"/>
      <c r="B165" s="38"/>
      <c r="C165" s="39"/>
      <c r="D165" s="194" t="s">
        <v>167</v>
      </c>
      <c r="E165" s="39"/>
      <c r="F165" s="195" t="s">
        <v>1009</v>
      </c>
      <c r="G165" s="39"/>
      <c r="H165" s="39"/>
      <c r="I165" s="196"/>
      <c r="J165" s="39"/>
      <c r="K165" s="39"/>
      <c r="L165" s="42"/>
      <c r="M165" s="197"/>
      <c r="N165" s="198"/>
      <c r="O165" s="67"/>
      <c r="P165" s="67"/>
      <c r="Q165" s="67"/>
      <c r="R165" s="67"/>
      <c r="S165" s="67"/>
      <c r="T165" s="68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20" t="s">
        <v>167</v>
      </c>
      <c r="AU165" s="20" t="s">
        <v>81</v>
      </c>
    </row>
    <row r="166" spans="1:65" s="2" customFormat="1">
      <c r="A166" s="37"/>
      <c r="B166" s="38"/>
      <c r="C166" s="39"/>
      <c r="D166" s="199" t="s">
        <v>169</v>
      </c>
      <c r="E166" s="39"/>
      <c r="F166" s="200" t="s">
        <v>1010</v>
      </c>
      <c r="G166" s="39"/>
      <c r="H166" s="39"/>
      <c r="I166" s="196"/>
      <c r="J166" s="39"/>
      <c r="K166" s="39"/>
      <c r="L166" s="42"/>
      <c r="M166" s="197"/>
      <c r="N166" s="198"/>
      <c r="O166" s="67"/>
      <c r="P166" s="67"/>
      <c r="Q166" s="67"/>
      <c r="R166" s="67"/>
      <c r="S166" s="67"/>
      <c r="T166" s="68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20" t="s">
        <v>169</v>
      </c>
      <c r="AU166" s="20" t="s">
        <v>81</v>
      </c>
    </row>
    <row r="167" spans="1:65" s="14" customFormat="1">
      <c r="B167" s="211"/>
      <c r="C167" s="212"/>
      <c r="D167" s="194" t="s">
        <v>176</v>
      </c>
      <c r="E167" s="213" t="s">
        <v>19</v>
      </c>
      <c r="F167" s="214" t="s">
        <v>999</v>
      </c>
      <c r="G167" s="212"/>
      <c r="H167" s="215">
        <v>80</v>
      </c>
      <c r="I167" s="216"/>
      <c r="J167" s="212"/>
      <c r="K167" s="212"/>
      <c r="L167" s="217"/>
      <c r="M167" s="218"/>
      <c r="N167" s="219"/>
      <c r="O167" s="219"/>
      <c r="P167" s="219"/>
      <c r="Q167" s="219"/>
      <c r="R167" s="219"/>
      <c r="S167" s="219"/>
      <c r="T167" s="220"/>
      <c r="AT167" s="221" t="s">
        <v>176</v>
      </c>
      <c r="AU167" s="221" t="s">
        <v>81</v>
      </c>
      <c r="AV167" s="14" t="s">
        <v>81</v>
      </c>
      <c r="AW167" s="14" t="s">
        <v>34</v>
      </c>
      <c r="AX167" s="14" t="s">
        <v>72</v>
      </c>
      <c r="AY167" s="221" t="s">
        <v>158</v>
      </c>
    </row>
    <row r="168" spans="1:65" s="15" customFormat="1">
      <c r="B168" s="222"/>
      <c r="C168" s="223"/>
      <c r="D168" s="194" t="s">
        <v>176</v>
      </c>
      <c r="E168" s="224" t="s">
        <v>19</v>
      </c>
      <c r="F168" s="225" t="s">
        <v>179</v>
      </c>
      <c r="G168" s="223"/>
      <c r="H168" s="226">
        <v>80</v>
      </c>
      <c r="I168" s="227"/>
      <c r="J168" s="223"/>
      <c r="K168" s="223"/>
      <c r="L168" s="228"/>
      <c r="M168" s="229"/>
      <c r="N168" s="230"/>
      <c r="O168" s="230"/>
      <c r="P168" s="230"/>
      <c r="Q168" s="230"/>
      <c r="R168" s="230"/>
      <c r="S168" s="230"/>
      <c r="T168" s="231"/>
      <c r="AT168" s="232" t="s">
        <v>176</v>
      </c>
      <c r="AU168" s="232" t="s">
        <v>81</v>
      </c>
      <c r="AV168" s="15" t="s">
        <v>165</v>
      </c>
      <c r="AW168" s="15" t="s">
        <v>34</v>
      </c>
      <c r="AX168" s="15" t="s">
        <v>79</v>
      </c>
      <c r="AY168" s="232" t="s">
        <v>158</v>
      </c>
    </row>
    <row r="169" spans="1:65" s="2" customFormat="1" ht="16.5" customHeight="1">
      <c r="A169" s="37"/>
      <c r="B169" s="38"/>
      <c r="C169" s="233" t="s">
        <v>264</v>
      </c>
      <c r="D169" s="233" t="s">
        <v>220</v>
      </c>
      <c r="E169" s="234" t="s">
        <v>299</v>
      </c>
      <c r="F169" s="235" t="s">
        <v>300</v>
      </c>
      <c r="G169" s="236" t="s">
        <v>223</v>
      </c>
      <c r="H169" s="237">
        <v>16.8</v>
      </c>
      <c r="I169" s="238"/>
      <c r="J169" s="239">
        <f>ROUND(I169*H169,2)</f>
        <v>0</v>
      </c>
      <c r="K169" s="235" t="s">
        <v>164</v>
      </c>
      <c r="L169" s="240"/>
      <c r="M169" s="241" t="s">
        <v>19</v>
      </c>
      <c r="N169" s="242" t="s">
        <v>43</v>
      </c>
      <c r="O169" s="67"/>
      <c r="P169" s="190">
        <f>O169*H169</f>
        <v>0</v>
      </c>
      <c r="Q169" s="190">
        <v>1</v>
      </c>
      <c r="R169" s="190">
        <f>Q169*H169</f>
        <v>16.8</v>
      </c>
      <c r="S169" s="190">
        <v>0</v>
      </c>
      <c r="T169" s="191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192" t="s">
        <v>219</v>
      </c>
      <c r="AT169" s="192" t="s">
        <v>220</v>
      </c>
      <c r="AU169" s="192" t="s">
        <v>81</v>
      </c>
      <c r="AY169" s="20" t="s">
        <v>158</v>
      </c>
      <c r="BE169" s="193">
        <f>IF(N169="základní",J169,0)</f>
        <v>0</v>
      </c>
      <c r="BF169" s="193">
        <f>IF(N169="snížená",J169,0)</f>
        <v>0</v>
      </c>
      <c r="BG169" s="193">
        <f>IF(N169="zákl. přenesená",J169,0)</f>
        <v>0</v>
      </c>
      <c r="BH169" s="193">
        <f>IF(N169="sníž. přenesená",J169,0)</f>
        <v>0</v>
      </c>
      <c r="BI169" s="193">
        <f>IF(N169="nulová",J169,0)</f>
        <v>0</v>
      </c>
      <c r="BJ169" s="20" t="s">
        <v>79</v>
      </c>
      <c r="BK169" s="193">
        <f>ROUND(I169*H169,2)</f>
        <v>0</v>
      </c>
      <c r="BL169" s="20" t="s">
        <v>165</v>
      </c>
      <c r="BM169" s="192" t="s">
        <v>1011</v>
      </c>
    </row>
    <row r="170" spans="1:65" s="2" customFormat="1">
      <c r="A170" s="37"/>
      <c r="B170" s="38"/>
      <c r="C170" s="39"/>
      <c r="D170" s="194" t="s">
        <v>167</v>
      </c>
      <c r="E170" s="39"/>
      <c r="F170" s="195" t="s">
        <v>300</v>
      </c>
      <c r="G170" s="39"/>
      <c r="H170" s="39"/>
      <c r="I170" s="196"/>
      <c r="J170" s="39"/>
      <c r="K170" s="39"/>
      <c r="L170" s="42"/>
      <c r="M170" s="197"/>
      <c r="N170" s="198"/>
      <c r="O170" s="67"/>
      <c r="P170" s="67"/>
      <c r="Q170" s="67"/>
      <c r="R170" s="67"/>
      <c r="S170" s="67"/>
      <c r="T170" s="68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20" t="s">
        <v>167</v>
      </c>
      <c r="AU170" s="20" t="s">
        <v>81</v>
      </c>
    </row>
    <row r="171" spans="1:65" s="14" customFormat="1">
      <c r="B171" s="211"/>
      <c r="C171" s="212"/>
      <c r="D171" s="194" t="s">
        <v>176</v>
      </c>
      <c r="E171" s="213" t="s">
        <v>19</v>
      </c>
      <c r="F171" s="214" t="s">
        <v>302</v>
      </c>
      <c r="G171" s="212"/>
      <c r="H171" s="215">
        <v>16.8</v>
      </c>
      <c r="I171" s="216"/>
      <c r="J171" s="212"/>
      <c r="K171" s="212"/>
      <c r="L171" s="217"/>
      <c r="M171" s="218"/>
      <c r="N171" s="219"/>
      <c r="O171" s="219"/>
      <c r="P171" s="219"/>
      <c r="Q171" s="219"/>
      <c r="R171" s="219"/>
      <c r="S171" s="219"/>
      <c r="T171" s="220"/>
      <c r="AT171" s="221" t="s">
        <v>176</v>
      </c>
      <c r="AU171" s="221" t="s">
        <v>81</v>
      </c>
      <c r="AV171" s="14" t="s">
        <v>81</v>
      </c>
      <c r="AW171" s="14" t="s">
        <v>34</v>
      </c>
      <c r="AX171" s="14" t="s">
        <v>72</v>
      </c>
      <c r="AY171" s="221" t="s">
        <v>158</v>
      </c>
    </row>
    <row r="172" spans="1:65" s="15" customFormat="1">
      <c r="B172" s="222"/>
      <c r="C172" s="223"/>
      <c r="D172" s="194" t="s">
        <v>176</v>
      </c>
      <c r="E172" s="224" t="s">
        <v>19</v>
      </c>
      <c r="F172" s="225" t="s">
        <v>179</v>
      </c>
      <c r="G172" s="223"/>
      <c r="H172" s="226">
        <v>16.8</v>
      </c>
      <c r="I172" s="227"/>
      <c r="J172" s="223"/>
      <c r="K172" s="223"/>
      <c r="L172" s="228"/>
      <c r="M172" s="229"/>
      <c r="N172" s="230"/>
      <c r="O172" s="230"/>
      <c r="P172" s="230"/>
      <c r="Q172" s="230"/>
      <c r="R172" s="230"/>
      <c r="S172" s="230"/>
      <c r="T172" s="231"/>
      <c r="AT172" s="232" t="s">
        <v>176</v>
      </c>
      <c r="AU172" s="232" t="s">
        <v>81</v>
      </c>
      <c r="AV172" s="15" t="s">
        <v>165</v>
      </c>
      <c r="AW172" s="15" t="s">
        <v>34</v>
      </c>
      <c r="AX172" s="15" t="s">
        <v>79</v>
      </c>
      <c r="AY172" s="232" t="s">
        <v>158</v>
      </c>
    </row>
    <row r="173" spans="1:65" s="12" customFormat="1" ht="22.9" customHeight="1">
      <c r="B173" s="165"/>
      <c r="C173" s="166"/>
      <c r="D173" s="167" t="s">
        <v>71</v>
      </c>
      <c r="E173" s="179" t="s">
        <v>81</v>
      </c>
      <c r="F173" s="179" t="s">
        <v>303</v>
      </c>
      <c r="G173" s="166"/>
      <c r="H173" s="166"/>
      <c r="I173" s="169"/>
      <c r="J173" s="180">
        <f>BK173</f>
        <v>0</v>
      </c>
      <c r="K173" s="166"/>
      <c r="L173" s="171"/>
      <c r="M173" s="172"/>
      <c r="N173" s="173"/>
      <c r="O173" s="173"/>
      <c r="P173" s="174">
        <f>SUM(P174:P209)</f>
        <v>0</v>
      </c>
      <c r="Q173" s="173"/>
      <c r="R173" s="174">
        <f>SUM(R174:R209)</f>
        <v>21.05767736</v>
      </c>
      <c r="S173" s="173"/>
      <c r="T173" s="175">
        <f>SUM(T174:T209)</f>
        <v>0</v>
      </c>
      <c r="AR173" s="176" t="s">
        <v>79</v>
      </c>
      <c r="AT173" s="177" t="s">
        <v>71</v>
      </c>
      <c r="AU173" s="177" t="s">
        <v>79</v>
      </c>
      <c r="AY173" s="176" t="s">
        <v>158</v>
      </c>
      <c r="BK173" s="178">
        <f>SUM(BK174:BK209)</f>
        <v>0</v>
      </c>
    </row>
    <row r="174" spans="1:65" s="2" customFormat="1" ht="21.75" customHeight="1">
      <c r="A174" s="37"/>
      <c r="B174" s="38"/>
      <c r="C174" s="181" t="s">
        <v>272</v>
      </c>
      <c r="D174" s="181" t="s">
        <v>160</v>
      </c>
      <c r="E174" s="182" t="s">
        <v>316</v>
      </c>
      <c r="F174" s="183" t="s">
        <v>317</v>
      </c>
      <c r="G174" s="184" t="s">
        <v>183</v>
      </c>
      <c r="H174" s="185">
        <v>7.94</v>
      </c>
      <c r="I174" s="186"/>
      <c r="J174" s="187">
        <f>ROUND(I174*H174,2)</f>
        <v>0</v>
      </c>
      <c r="K174" s="183" t="s">
        <v>164</v>
      </c>
      <c r="L174" s="42"/>
      <c r="M174" s="188" t="s">
        <v>19</v>
      </c>
      <c r="N174" s="189" t="s">
        <v>43</v>
      </c>
      <c r="O174" s="67"/>
      <c r="P174" s="190">
        <f>O174*H174</f>
        <v>0</v>
      </c>
      <c r="Q174" s="190">
        <v>2.5505399999999998</v>
      </c>
      <c r="R174" s="190">
        <f>Q174*H174</f>
        <v>20.251287599999998</v>
      </c>
      <c r="S174" s="190">
        <v>0</v>
      </c>
      <c r="T174" s="191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192" t="s">
        <v>165</v>
      </c>
      <c r="AT174" s="192" t="s">
        <v>160</v>
      </c>
      <c r="AU174" s="192" t="s">
        <v>81</v>
      </c>
      <c r="AY174" s="20" t="s">
        <v>158</v>
      </c>
      <c r="BE174" s="193">
        <f>IF(N174="základní",J174,0)</f>
        <v>0</v>
      </c>
      <c r="BF174" s="193">
        <f>IF(N174="snížená",J174,0)</f>
        <v>0</v>
      </c>
      <c r="BG174" s="193">
        <f>IF(N174="zákl. přenesená",J174,0)</f>
        <v>0</v>
      </c>
      <c r="BH174" s="193">
        <f>IF(N174="sníž. přenesená",J174,0)</f>
        <v>0</v>
      </c>
      <c r="BI174" s="193">
        <f>IF(N174="nulová",J174,0)</f>
        <v>0</v>
      </c>
      <c r="BJ174" s="20" t="s">
        <v>79</v>
      </c>
      <c r="BK174" s="193">
        <f>ROUND(I174*H174,2)</f>
        <v>0</v>
      </c>
      <c r="BL174" s="20" t="s">
        <v>165</v>
      </c>
      <c r="BM174" s="192" t="s">
        <v>1012</v>
      </c>
    </row>
    <row r="175" spans="1:65" s="2" customFormat="1" ht="18">
      <c r="A175" s="37"/>
      <c r="B175" s="38"/>
      <c r="C175" s="39"/>
      <c r="D175" s="194" t="s">
        <v>167</v>
      </c>
      <c r="E175" s="39"/>
      <c r="F175" s="195" t="s">
        <v>319</v>
      </c>
      <c r="G175" s="39"/>
      <c r="H175" s="39"/>
      <c r="I175" s="196"/>
      <c r="J175" s="39"/>
      <c r="K175" s="39"/>
      <c r="L175" s="42"/>
      <c r="M175" s="197"/>
      <c r="N175" s="198"/>
      <c r="O175" s="67"/>
      <c r="P175" s="67"/>
      <c r="Q175" s="67"/>
      <c r="R175" s="67"/>
      <c r="S175" s="67"/>
      <c r="T175" s="68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20" t="s">
        <v>167</v>
      </c>
      <c r="AU175" s="20" t="s">
        <v>81</v>
      </c>
    </row>
    <row r="176" spans="1:65" s="2" customFormat="1">
      <c r="A176" s="37"/>
      <c r="B176" s="38"/>
      <c r="C176" s="39"/>
      <c r="D176" s="199" t="s">
        <v>169</v>
      </c>
      <c r="E176" s="39"/>
      <c r="F176" s="200" t="s">
        <v>320</v>
      </c>
      <c r="G176" s="39"/>
      <c r="H176" s="39"/>
      <c r="I176" s="196"/>
      <c r="J176" s="39"/>
      <c r="K176" s="39"/>
      <c r="L176" s="42"/>
      <c r="M176" s="197"/>
      <c r="N176" s="198"/>
      <c r="O176" s="67"/>
      <c r="P176" s="67"/>
      <c r="Q176" s="67"/>
      <c r="R176" s="67"/>
      <c r="S176" s="67"/>
      <c r="T176" s="68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20" t="s">
        <v>169</v>
      </c>
      <c r="AU176" s="20" t="s">
        <v>81</v>
      </c>
    </row>
    <row r="177" spans="1:65" s="14" customFormat="1" ht="20">
      <c r="B177" s="211"/>
      <c r="C177" s="212"/>
      <c r="D177" s="194" t="s">
        <v>176</v>
      </c>
      <c r="E177" s="213" t="s">
        <v>19</v>
      </c>
      <c r="F177" s="214" t="s">
        <v>1013</v>
      </c>
      <c r="G177" s="212"/>
      <c r="H177" s="215">
        <v>7.94</v>
      </c>
      <c r="I177" s="216"/>
      <c r="J177" s="212"/>
      <c r="K177" s="212"/>
      <c r="L177" s="217"/>
      <c r="M177" s="218"/>
      <c r="N177" s="219"/>
      <c r="O177" s="219"/>
      <c r="P177" s="219"/>
      <c r="Q177" s="219"/>
      <c r="R177" s="219"/>
      <c r="S177" s="219"/>
      <c r="T177" s="220"/>
      <c r="AT177" s="221" t="s">
        <v>176</v>
      </c>
      <c r="AU177" s="221" t="s">
        <v>81</v>
      </c>
      <c r="AV177" s="14" t="s">
        <v>81</v>
      </c>
      <c r="AW177" s="14" t="s">
        <v>34</v>
      </c>
      <c r="AX177" s="14" t="s">
        <v>72</v>
      </c>
      <c r="AY177" s="221" t="s">
        <v>158</v>
      </c>
    </row>
    <row r="178" spans="1:65" s="15" customFormat="1">
      <c r="B178" s="222"/>
      <c r="C178" s="223"/>
      <c r="D178" s="194" t="s">
        <v>176</v>
      </c>
      <c r="E178" s="224" t="s">
        <v>19</v>
      </c>
      <c r="F178" s="225" t="s">
        <v>179</v>
      </c>
      <c r="G178" s="223"/>
      <c r="H178" s="226">
        <v>7.94</v>
      </c>
      <c r="I178" s="227"/>
      <c r="J178" s="223"/>
      <c r="K178" s="223"/>
      <c r="L178" s="228"/>
      <c r="M178" s="229"/>
      <c r="N178" s="230"/>
      <c r="O178" s="230"/>
      <c r="P178" s="230"/>
      <c r="Q178" s="230"/>
      <c r="R178" s="230"/>
      <c r="S178" s="230"/>
      <c r="T178" s="231"/>
      <c r="AT178" s="232" t="s">
        <v>176</v>
      </c>
      <c r="AU178" s="232" t="s">
        <v>81</v>
      </c>
      <c r="AV178" s="15" t="s">
        <v>165</v>
      </c>
      <c r="AW178" s="15" t="s">
        <v>34</v>
      </c>
      <c r="AX178" s="15" t="s">
        <v>79</v>
      </c>
      <c r="AY178" s="232" t="s">
        <v>158</v>
      </c>
    </row>
    <row r="179" spans="1:65" s="2" customFormat="1" ht="33" customHeight="1">
      <c r="A179" s="37"/>
      <c r="B179" s="38"/>
      <c r="C179" s="181" t="s">
        <v>279</v>
      </c>
      <c r="D179" s="181" t="s">
        <v>160</v>
      </c>
      <c r="E179" s="182" t="s">
        <v>324</v>
      </c>
      <c r="F179" s="183" t="s">
        <v>325</v>
      </c>
      <c r="G179" s="184" t="s">
        <v>183</v>
      </c>
      <c r="H179" s="185">
        <v>7.94</v>
      </c>
      <c r="I179" s="186"/>
      <c r="J179" s="187">
        <f>ROUND(I179*H179,2)</f>
        <v>0</v>
      </c>
      <c r="K179" s="183" t="s">
        <v>164</v>
      </c>
      <c r="L179" s="42"/>
      <c r="M179" s="188" t="s">
        <v>19</v>
      </c>
      <c r="N179" s="189" t="s">
        <v>43</v>
      </c>
      <c r="O179" s="67"/>
      <c r="P179" s="190">
        <f>O179*H179</f>
        <v>0</v>
      </c>
      <c r="Q179" s="190">
        <v>0</v>
      </c>
      <c r="R179" s="190">
        <f>Q179*H179</f>
        <v>0</v>
      </c>
      <c r="S179" s="190">
        <v>0</v>
      </c>
      <c r="T179" s="191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192" t="s">
        <v>165</v>
      </c>
      <c r="AT179" s="192" t="s">
        <v>160</v>
      </c>
      <c r="AU179" s="192" t="s">
        <v>81</v>
      </c>
      <c r="AY179" s="20" t="s">
        <v>158</v>
      </c>
      <c r="BE179" s="193">
        <f>IF(N179="základní",J179,0)</f>
        <v>0</v>
      </c>
      <c r="BF179" s="193">
        <f>IF(N179="snížená",J179,0)</f>
        <v>0</v>
      </c>
      <c r="BG179" s="193">
        <f>IF(N179="zákl. přenesená",J179,0)</f>
        <v>0</v>
      </c>
      <c r="BH179" s="193">
        <f>IF(N179="sníž. přenesená",J179,0)</f>
        <v>0</v>
      </c>
      <c r="BI179" s="193">
        <f>IF(N179="nulová",J179,0)</f>
        <v>0</v>
      </c>
      <c r="BJ179" s="20" t="s">
        <v>79</v>
      </c>
      <c r="BK179" s="193">
        <f>ROUND(I179*H179,2)</f>
        <v>0</v>
      </c>
      <c r="BL179" s="20" t="s">
        <v>165</v>
      </c>
      <c r="BM179" s="192" t="s">
        <v>1014</v>
      </c>
    </row>
    <row r="180" spans="1:65" s="2" customFormat="1" ht="18">
      <c r="A180" s="37"/>
      <c r="B180" s="38"/>
      <c r="C180" s="39"/>
      <c r="D180" s="194" t="s">
        <v>167</v>
      </c>
      <c r="E180" s="39"/>
      <c r="F180" s="195" t="s">
        <v>327</v>
      </c>
      <c r="G180" s="39"/>
      <c r="H180" s="39"/>
      <c r="I180" s="196"/>
      <c r="J180" s="39"/>
      <c r="K180" s="39"/>
      <c r="L180" s="42"/>
      <c r="M180" s="197"/>
      <c r="N180" s="198"/>
      <c r="O180" s="67"/>
      <c r="P180" s="67"/>
      <c r="Q180" s="67"/>
      <c r="R180" s="67"/>
      <c r="S180" s="67"/>
      <c r="T180" s="68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20" t="s">
        <v>167</v>
      </c>
      <c r="AU180" s="20" t="s">
        <v>81</v>
      </c>
    </row>
    <row r="181" spans="1:65" s="2" customFormat="1">
      <c r="A181" s="37"/>
      <c r="B181" s="38"/>
      <c r="C181" s="39"/>
      <c r="D181" s="199" t="s">
        <v>169</v>
      </c>
      <c r="E181" s="39"/>
      <c r="F181" s="200" t="s">
        <v>328</v>
      </c>
      <c r="G181" s="39"/>
      <c r="H181" s="39"/>
      <c r="I181" s="196"/>
      <c r="J181" s="39"/>
      <c r="K181" s="39"/>
      <c r="L181" s="42"/>
      <c r="M181" s="197"/>
      <c r="N181" s="198"/>
      <c r="O181" s="67"/>
      <c r="P181" s="67"/>
      <c r="Q181" s="67"/>
      <c r="R181" s="67"/>
      <c r="S181" s="67"/>
      <c r="T181" s="68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20" t="s">
        <v>169</v>
      </c>
      <c r="AU181" s="20" t="s">
        <v>81</v>
      </c>
    </row>
    <row r="182" spans="1:65" s="2" customFormat="1" ht="16.5" customHeight="1">
      <c r="A182" s="37"/>
      <c r="B182" s="38"/>
      <c r="C182" s="181" t="s">
        <v>285</v>
      </c>
      <c r="D182" s="181" t="s">
        <v>160</v>
      </c>
      <c r="E182" s="182" t="s">
        <v>330</v>
      </c>
      <c r="F182" s="183" t="s">
        <v>331</v>
      </c>
      <c r="G182" s="184" t="s">
        <v>163</v>
      </c>
      <c r="H182" s="185">
        <v>19.298999999999999</v>
      </c>
      <c r="I182" s="186"/>
      <c r="J182" s="187">
        <f>ROUND(I182*H182,2)</f>
        <v>0</v>
      </c>
      <c r="K182" s="183" t="s">
        <v>164</v>
      </c>
      <c r="L182" s="42"/>
      <c r="M182" s="188" t="s">
        <v>19</v>
      </c>
      <c r="N182" s="189" t="s">
        <v>43</v>
      </c>
      <c r="O182" s="67"/>
      <c r="P182" s="190">
        <f>O182*H182</f>
        <v>0</v>
      </c>
      <c r="Q182" s="190">
        <v>1.2999999999999999E-3</v>
      </c>
      <c r="R182" s="190">
        <f>Q182*H182</f>
        <v>2.5088699999999999E-2</v>
      </c>
      <c r="S182" s="190">
        <v>0</v>
      </c>
      <c r="T182" s="191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192" t="s">
        <v>165</v>
      </c>
      <c r="AT182" s="192" t="s">
        <v>160</v>
      </c>
      <c r="AU182" s="192" t="s">
        <v>81</v>
      </c>
      <c r="AY182" s="20" t="s">
        <v>158</v>
      </c>
      <c r="BE182" s="193">
        <f>IF(N182="základní",J182,0)</f>
        <v>0</v>
      </c>
      <c r="BF182" s="193">
        <f>IF(N182="snížená",J182,0)</f>
        <v>0</v>
      </c>
      <c r="BG182" s="193">
        <f>IF(N182="zákl. přenesená",J182,0)</f>
        <v>0</v>
      </c>
      <c r="BH182" s="193">
        <f>IF(N182="sníž. přenesená",J182,0)</f>
        <v>0</v>
      </c>
      <c r="BI182" s="193">
        <f>IF(N182="nulová",J182,0)</f>
        <v>0</v>
      </c>
      <c r="BJ182" s="20" t="s">
        <v>79</v>
      </c>
      <c r="BK182" s="193">
        <f>ROUND(I182*H182,2)</f>
        <v>0</v>
      </c>
      <c r="BL182" s="20" t="s">
        <v>165</v>
      </c>
      <c r="BM182" s="192" t="s">
        <v>1015</v>
      </c>
    </row>
    <row r="183" spans="1:65" s="2" customFormat="1">
      <c r="A183" s="37"/>
      <c r="B183" s="38"/>
      <c r="C183" s="39"/>
      <c r="D183" s="194" t="s">
        <v>167</v>
      </c>
      <c r="E183" s="39"/>
      <c r="F183" s="195" t="s">
        <v>333</v>
      </c>
      <c r="G183" s="39"/>
      <c r="H183" s="39"/>
      <c r="I183" s="196"/>
      <c r="J183" s="39"/>
      <c r="K183" s="39"/>
      <c r="L183" s="42"/>
      <c r="M183" s="197"/>
      <c r="N183" s="198"/>
      <c r="O183" s="67"/>
      <c r="P183" s="67"/>
      <c r="Q183" s="67"/>
      <c r="R183" s="67"/>
      <c r="S183" s="67"/>
      <c r="T183" s="68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20" t="s">
        <v>167</v>
      </c>
      <c r="AU183" s="20" t="s">
        <v>81</v>
      </c>
    </row>
    <row r="184" spans="1:65" s="2" customFormat="1">
      <c r="A184" s="37"/>
      <c r="B184" s="38"/>
      <c r="C184" s="39"/>
      <c r="D184" s="199" t="s">
        <v>169</v>
      </c>
      <c r="E184" s="39"/>
      <c r="F184" s="200" t="s">
        <v>334</v>
      </c>
      <c r="G184" s="39"/>
      <c r="H184" s="39"/>
      <c r="I184" s="196"/>
      <c r="J184" s="39"/>
      <c r="K184" s="39"/>
      <c r="L184" s="42"/>
      <c r="M184" s="197"/>
      <c r="N184" s="198"/>
      <c r="O184" s="67"/>
      <c r="P184" s="67"/>
      <c r="Q184" s="67"/>
      <c r="R184" s="67"/>
      <c r="S184" s="67"/>
      <c r="T184" s="68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20" t="s">
        <v>169</v>
      </c>
      <c r="AU184" s="20" t="s">
        <v>81</v>
      </c>
    </row>
    <row r="185" spans="1:65" s="14" customFormat="1">
      <c r="B185" s="211"/>
      <c r="C185" s="212"/>
      <c r="D185" s="194" t="s">
        <v>176</v>
      </c>
      <c r="E185" s="213" t="s">
        <v>19</v>
      </c>
      <c r="F185" s="214" t="s">
        <v>1016</v>
      </c>
      <c r="G185" s="212"/>
      <c r="H185" s="215">
        <v>11.069000000000001</v>
      </c>
      <c r="I185" s="216"/>
      <c r="J185" s="212"/>
      <c r="K185" s="212"/>
      <c r="L185" s="217"/>
      <c r="M185" s="218"/>
      <c r="N185" s="219"/>
      <c r="O185" s="219"/>
      <c r="P185" s="219"/>
      <c r="Q185" s="219"/>
      <c r="R185" s="219"/>
      <c r="S185" s="219"/>
      <c r="T185" s="220"/>
      <c r="AT185" s="221" t="s">
        <v>176</v>
      </c>
      <c r="AU185" s="221" t="s">
        <v>81</v>
      </c>
      <c r="AV185" s="14" t="s">
        <v>81</v>
      </c>
      <c r="AW185" s="14" t="s">
        <v>34</v>
      </c>
      <c r="AX185" s="14" t="s">
        <v>72</v>
      </c>
      <c r="AY185" s="221" t="s">
        <v>158</v>
      </c>
    </row>
    <row r="186" spans="1:65" s="14" customFormat="1">
      <c r="B186" s="211"/>
      <c r="C186" s="212"/>
      <c r="D186" s="194" t="s">
        <v>176</v>
      </c>
      <c r="E186" s="213" t="s">
        <v>19</v>
      </c>
      <c r="F186" s="214" t="s">
        <v>1017</v>
      </c>
      <c r="G186" s="212"/>
      <c r="H186" s="215">
        <v>8.23</v>
      </c>
      <c r="I186" s="216"/>
      <c r="J186" s="212"/>
      <c r="K186" s="212"/>
      <c r="L186" s="217"/>
      <c r="M186" s="218"/>
      <c r="N186" s="219"/>
      <c r="O186" s="219"/>
      <c r="P186" s="219"/>
      <c r="Q186" s="219"/>
      <c r="R186" s="219"/>
      <c r="S186" s="219"/>
      <c r="T186" s="220"/>
      <c r="AT186" s="221" t="s">
        <v>176</v>
      </c>
      <c r="AU186" s="221" t="s">
        <v>81</v>
      </c>
      <c r="AV186" s="14" t="s">
        <v>81</v>
      </c>
      <c r="AW186" s="14" t="s">
        <v>34</v>
      </c>
      <c r="AX186" s="14" t="s">
        <v>72</v>
      </c>
      <c r="AY186" s="221" t="s">
        <v>158</v>
      </c>
    </row>
    <row r="187" spans="1:65" s="15" customFormat="1">
      <c r="B187" s="222"/>
      <c r="C187" s="223"/>
      <c r="D187" s="194" t="s">
        <v>176</v>
      </c>
      <c r="E187" s="224" t="s">
        <v>19</v>
      </c>
      <c r="F187" s="225" t="s">
        <v>179</v>
      </c>
      <c r="G187" s="223"/>
      <c r="H187" s="226">
        <v>19.298999999999999</v>
      </c>
      <c r="I187" s="227"/>
      <c r="J187" s="223"/>
      <c r="K187" s="223"/>
      <c r="L187" s="228"/>
      <c r="M187" s="229"/>
      <c r="N187" s="230"/>
      <c r="O187" s="230"/>
      <c r="P187" s="230"/>
      <c r="Q187" s="230"/>
      <c r="R187" s="230"/>
      <c r="S187" s="230"/>
      <c r="T187" s="231"/>
      <c r="AT187" s="232" t="s">
        <v>176</v>
      </c>
      <c r="AU187" s="232" t="s">
        <v>81</v>
      </c>
      <c r="AV187" s="15" t="s">
        <v>165</v>
      </c>
      <c r="AW187" s="15" t="s">
        <v>34</v>
      </c>
      <c r="AX187" s="15" t="s">
        <v>79</v>
      </c>
      <c r="AY187" s="232" t="s">
        <v>158</v>
      </c>
    </row>
    <row r="188" spans="1:65" s="2" customFormat="1" ht="16.5" customHeight="1">
      <c r="A188" s="37"/>
      <c r="B188" s="38"/>
      <c r="C188" s="181" t="s">
        <v>292</v>
      </c>
      <c r="D188" s="181" t="s">
        <v>160</v>
      </c>
      <c r="E188" s="182" t="s">
        <v>338</v>
      </c>
      <c r="F188" s="183" t="s">
        <v>339</v>
      </c>
      <c r="G188" s="184" t="s">
        <v>163</v>
      </c>
      <c r="H188" s="185">
        <v>19.298999999999999</v>
      </c>
      <c r="I188" s="186"/>
      <c r="J188" s="187">
        <f>ROUND(I188*H188,2)</f>
        <v>0</v>
      </c>
      <c r="K188" s="183" t="s">
        <v>164</v>
      </c>
      <c r="L188" s="42"/>
      <c r="M188" s="188" t="s">
        <v>19</v>
      </c>
      <c r="N188" s="189" t="s">
        <v>43</v>
      </c>
      <c r="O188" s="67"/>
      <c r="P188" s="190">
        <f>O188*H188</f>
        <v>0</v>
      </c>
      <c r="Q188" s="190">
        <v>4.0000000000000003E-5</v>
      </c>
      <c r="R188" s="190">
        <f>Q188*H188</f>
        <v>7.7196000000000003E-4</v>
      </c>
      <c r="S188" s="190">
        <v>0</v>
      </c>
      <c r="T188" s="191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192" t="s">
        <v>165</v>
      </c>
      <c r="AT188" s="192" t="s">
        <v>160</v>
      </c>
      <c r="AU188" s="192" t="s">
        <v>81</v>
      </c>
      <c r="AY188" s="20" t="s">
        <v>158</v>
      </c>
      <c r="BE188" s="193">
        <f>IF(N188="základní",J188,0)</f>
        <v>0</v>
      </c>
      <c r="BF188" s="193">
        <f>IF(N188="snížená",J188,0)</f>
        <v>0</v>
      </c>
      <c r="BG188" s="193">
        <f>IF(N188="zákl. přenesená",J188,0)</f>
        <v>0</v>
      </c>
      <c r="BH188" s="193">
        <f>IF(N188="sníž. přenesená",J188,0)</f>
        <v>0</v>
      </c>
      <c r="BI188" s="193">
        <f>IF(N188="nulová",J188,0)</f>
        <v>0</v>
      </c>
      <c r="BJ188" s="20" t="s">
        <v>79</v>
      </c>
      <c r="BK188" s="193">
        <f>ROUND(I188*H188,2)</f>
        <v>0</v>
      </c>
      <c r="BL188" s="20" t="s">
        <v>165</v>
      </c>
      <c r="BM188" s="192" t="s">
        <v>1018</v>
      </c>
    </row>
    <row r="189" spans="1:65" s="2" customFormat="1">
      <c r="A189" s="37"/>
      <c r="B189" s="38"/>
      <c r="C189" s="39"/>
      <c r="D189" s="194" t="s">
        <v>167</v>
      </c>
      <c r="E189" s="39"/>
      <c r="F189" s="195" t="s">
        <v>341</v>
      </c>
      <c r="G189" s="39"/>
      <c r="H189" s="39"/>
      <c r="I189" s="196"/>
      <c r="J189" s="39"/>
      <c r="K189" s="39"/>
      <c r="L189" s="42"/>
      <c r="M189" s="197"/>
      <c r="N189" s="198"/>
      <c r="O189" s="67"/>
      <c r="P189" s="67"/>
      <c r="Q189" s="67"/>
      <c r="R189" s="67"/>
      <c r="S189" s="67"/>
      <c r="T189" s="68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20" t="s">
        <v>167</v>
      </c>
      <c r="AU189" s="20" t="s">
        <v>81</v>
      </c>
    </row>
    <row r="190" spans="1:65" s="2" customFormat="1">
      <c r="A190" s="37"/>
      <c r="B190" s="38"/>
      <c r="C190" s="39"/>
      <c r="D190" s="199" t="s">
        <v>169</v>
      </c>
      <c r="E190" s="39"/>
      <c r="F190" s="200" t="s">
        <v>342</v>
      </c>
      <c r="G190" s="39"/>
      <c r="H190" s="39"/>
      <c r="I190" s="196"/>
      <c r="J190" s="39"/>
      <c r="K190" s="39"/>
      <c r="L190" s="42"/>
      <c r="M190" s="197"/>
      <c r="N190" s="198"/>
      <c r="O190" s="67"/>
      <c r="P190" s="67"/>
      <c r="Q190" s="67"/>
      <c r="R190" s="67"/>
      <c r="S190" s="67"/>
      <c r="T190" s="68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20" t="s">
        <v>169</v>
      </c>
      <c r="AU190" s="20" t="s">
        <v>81</v>
      </c>
    </row>
    <row r="191" spans="1:65" s="2" customFormat="1" ht="21.75" customHeight="1">
      <c r="A191" s="37"/>
      <c r="B191" s="38"/>
      <c r="C191" s="181" t="s">
        <v>298</v>
      </c>
      <c r="D191" s="181" t="s">
        <v>160</v>
      </c>
      <c r="E191" s="182" t="s">
        <v>345</v>
      </c>
      <c r="F191" s="183" t="s">
        <v>346</v>
      </c>
      <c r="G191" s="184" t="s">
        <v>223</v>
      </c>
      <c r="H191" s="185">
        <v>0.221</v>
      </c>
      <c r="I191" s="186"/>
      <c r="J191" s="187">
        <f>ROUND(I191*H191,2)</f>
        <v>0</v>
      </c>
      <c r="K191" s="183" t="s">
        <v>164</v>
      </c>
      <c r="L191" s="42"/>
      <c r="M191" s="188" t="s">
        <v>19</v>
      </c>
      <c r="N191" s="189" t="s">
        <v>43</v>
      </c>
      <c r="O191" s="67"/>
      <c r="P191" s="190">
        <f>O191*H191</f>
        <v>0</v>
      </c>
      <c r="Q191" s="190">
        <v>1.0383</v>
      </c>
      <c r="R191" s="190">
        <f>Q191*H191</f>
        <v>0.22946430000000001</v>
      </c>
      <c r="S191" s="190">
        <v>0</v>
      </c>
      <c r="T191" s="191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192" t="s">
        <v>165</v>
      </c>
      <c r="AT191" s="192" t="s">
        <v>160</v>
      </c>
      <c r="AU191" s="192" t="s">
        <v>81</v>
      </c>
      <c r="AY191" s="20" t="s">
        <v>158</v>
      </c>
      <c r="BE191" s="193">
        <f>IF(N191="základní",J191,0)</f>
        <v>0</v>
      </c>
      <c r="BF191" s="193">
        <f>IF(N191="snížená",J191,0)</f>
        <v>0</v>
      </c>
      <c r="BG191" s="193">
        <f>IF(N191="zákl. přenesená",J191,0)</f>
        <v>0</v>
      </c>
      <c r="BH191" s="193">
        <f>IF(N191="sníž. přenesená",J191,0)</f>
        <v>0</v>
      </c>
      <c r="BI191" s="193">
        <f>IF(N191="nulová",J191,0)</f>
        <v>0</v>
      </c>
      <c r="BJ191" s="20" t="s">
        <v>79</v>
      </c>
      <c r="BK191" s="193">
        <f>ROUND(I191*H191,2)</f>
        <v>0</v>
      </c>
      <c r="BL191" s="20" t="s">
        <v>165</v>
      </c>
      <c r="BM191" s="192" t="s">
        <v>1019</v>
      </c>
    </row>
    <row r="192" spans="1:65" s="2" customFormat="1" ht="18">
      <c r="A192" s="37"/>
      <c r="B192" s="38"/>
      <c r="C192" s="39"/>
      <c r="D192" s="194" t="s">
        <v>167</v>
      </c>
      <c r="E192" s="39"/>
      <c r="F192" s="195" t="s">
        <v>348</v>
      </c>
      <c r="G192" s="39"/>
      <c r="H192" s="39"/>
      <c r="I192" s="196"/>
      <c r="J192" s="39"/>
      <c r="K192" s="39"/>
      <c r="L192" s="42"/>
      <c r="M192" s="197"/>
      <c r="N192" s="198"/>
      <c r="O192" s="67"/>
      <c r="P192" s="67"/>
      <c r="Q192" s="67"/>
      <c r="R192" s="67"/>
      <c r="S192" s="67"/>
      <c r="T192" s="68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20" t="s">
        <v>167</v>
      </c>
      <c r="AU192" s="20" t="s">
        <v>81</v>
      </c>
    </row>
    <row r="193" spans="1:65" s="2" customFormat="1">
      <c r="A193" s="37"/>
      <c r="B193" s="38"/>
      <c r="C193" s="39"/>
      <c r="D193" s="199" t="s">
        <v>169</v>
      </c>
      <c r="E193" s="39"/>
      <c r="F193" s="200" t="s">
        <v>349</v>
      </c>
      <c r="G193" s="39"/>
      <c r="H193" s="39"/>
      <c r="I193" s="196"/>
      <c r="J193" s="39"/>
      <c r="K193" s="39"/>
      <c r="L193" s="42"/>
      <c r="M193" s="197"/>
      <c r="N193" s="198"/>
      <c r="O193" s="67"/>
      <c r="P193" s="67"/>
      <c r="Q193" s="67"/>
      <c r="R193" s="67"/>
      <c r="S193" s="67"/>
      <c r="T193" s="68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20" t="s">
        <v>169</v>
      </c>
      <c r="AU193" s="20" t="s">
        <v>81</v>
      </c>
    </row>
    <row r="194" spans="1:65" s="14" customFormat="1">
      <c r="B194" s="211"/>
      <c r="C194" s="212"/>
      <c r="D194" s="194" t="s">
        <v>176</v>
      </c>
      <c r="E194" s="213" t="s">
        <v>19</v>
      </c>
      <c r="F194" s="214" t="s">
        <v>1020</v>
      </c>
      <c r="G194" s="212"/>
      <c r="H194" s="215">
        <v>0.221</v>
      </c>
      <c r="I194" s="216"/>
      <c r="J194" s="212"/>
      <c r="K194" s="212"/>
      <c r="L194" s="217"/>
      <c r="M194" s="218"/>
      <c r="N194" s="219"/>
      <c r="O194" s="219"/>
      <c r="P194" s="219"/>
      <c r="Q194" s="219"/>
      <c r="R194" s="219"/>
      <c r="S194" s="219"/>
      <c r="T194" s="220"/>
      <c r="AT194" s="221" t="s">
        <v>176</v>
      </c>
      <c r="AU194" s="221" t="s">
        <v>81</v>
      </c>
      <c r="AV194" s="14" t="s">
        <v>81</v>
      </c>
      <c r="AW194" s="14" t="s">
        <v>34</v>
      </c>
      <c r="AX194" s="14" t="s">
        <v>72</v>
      </c>
      <c r="AY194" s="221" t="s">
        <v>158</v>
      </c>
    </row>
    <row r="195" spans="1:65" s="15" customFormat="1">
      <c r="B195" s="222"/>
      <c r="C195" s="223"/>
      <c r="D195" s="194" t="s">
        <v>176</v>
      </c>
      <c r="E195" s="224" t="s">
        <v>19</v>
      </c>
      <c r="F195" s="225" t="s">
        <v>179</v>
      </c>
      <c r="G195" s="223"/>
      <c r="H195" s="226">
        <v>0.221</v>
      </c>
      <c r="I195" s="227"/>
      <c r="J195" s="223"/>
      <c r="K195" s="223"/>
      <c r="L195" s="228"/>
      <c r="M195" s="229"/>
      <c r="N195" s="230"/>
      <c r="O195" s="230"/>
      <c r="P195" s="230"/>
      <c r="Q195" s="230"/>
      <c r="R195" s="230"/>
      <c r="S195" s="230"/>
      <c r="T195" s="231"/>
      <c r="AT195" s="232" t="s">
        <v>176</v>
      </c>
      <c r="AU195" s="232" t="s">
        <v>81</v>
      </c>
      <c r="AV195" s="15" t="s">
        <v>165</v>
      </c>
      <c r="AW195" s="15" t="s">
        <v>34</v>
      </c>
      <c r="AX195" s="15" t="s">
        <v>79</v>
      </c>
      <c r="AY195" s="232" t="s">
        <v>158</v>
      </c>
    </row>
    <row r="196" spans="1:65" s="2" customFormat="1" ht="24.25" customHeight="1">
      <c r="A196" s="37"/>
      <c r="B196" s="38"/>
      <c r="C196" s="181" t="s">
        <v>304</v>
      </c>
      <c r="D196" s="181" t="s">
        <v>160</v>
      </c>
      <c r="E196" s="182" t="s">
        <v>352</v>
      </c>
      <c r="F196" s="183" t="s">
        <v>353</v>
      </c>
      <c r="G196" s="184" t="s">
        <v>223</v>
      </c>
      <c r="H196" s="185">
        <v>0.52</v>
      </c>
      <c r="I196" s="186"/>
      <c r="J196" s="187">
        <f>ROUND(I196*H196,2)</f>
        <v>0</v>
      </c>
      <c r="K196" s="183" t="s">
        <v>164</v>
      </c>
      <c r="L196" s="42"/>
      <c r="M196" s="188" t="s">
        <v>19</v>
      </c>
      <c r="N196" s="189" t="s">
        <v>43</v>
      </c>
      <c r="O196" s="67"/>
      <c r="P196" s="190">
        <f>O196*H196</f>
        <v>0</v>
      </c>
      <c r="Q196" s="190">
        <v>1.0597399999999999</v>
      </c>
      <c r="R196" s="190">
        <f>Q196*H196</f>
        <v>0.55106480000000002</v>
      </c>
      <c r="S196" s="190">
        <v>0</v>
      </c>
      <c r="T196" s="191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192" t="s">
        <v>165</v>
      </c>
      <c r="AT196" s="192" t="s">
        <v>160</v>
      </c>
      <c r="AU196" s="192" t="s">
        <v>81</v>
      </c>
      <c r="AY196" s="20" t="s">
        <v>158</v>
      </c>
      <c r="BE196" s="193">
        <f>IF(N196="základní",J196,0)</f>
        <v>0</v>
      </c>
      <c r="BF196" s="193">
        <f>IF(N196="snížená",J196,0)</f>
        <v>0</v>
      </c>
      <c r="BG196" s="193">
        <f>IF(N196="zákl. přenesená",J196,0)</f>
        <v>0</v>
      </c>
      <c r="BH196" s="193">
        <f>IF(N196="sníž. přenesená",J196,0)</f>
        <v>0</v>
      </c>
      <c r="BI196" s="193">
        <f>IF(N196="nulová",J196,0)</f>
        <v>0</v>
      </c>
      <c r="BJ196" s="20" t="s">
        <v>79</v>
      </c>
      <c r="BK196" s="193">
        <f>ROUND(I196*H196,2)</f>
        <v>0</v>
      </c>
      <c r="BL196" s="20" t="s">
        <v>165</v>
      </c>
      <c r="BM196" s="192" t="s">
        <v>1021</v>
      </c>
    </row>
    <row r="197" spans="1:65" s="2" customFormat="1" ht="18">
      <c r="A197" s="37"/>
      <c r="B197" s="38"/>
      <c r="C197" s="39"/>
      <c r="D197" s="194" t="s">
        <v>167</v>
      </c>
      <c r="E197" s="39"/>
      <c r="F197" s="195" t="s">
        <v>355</v>
      </c>
      <c r="G197" s="39"/>
      <c r="H197" s="39"/>
      <c r="I197" s="196"/>
      <c r="J197" s="39"/>
      <c r="K197" s="39"/>
      <c r="L197" s="42"/>
      <c r="M197" s="197"/>
      <c r="N197" s="198"/>
      <c r="O197" s="67"/>
      <c r="P197" s="67"/>
      <c r="Q197" s="67"/>
      <c r="R197" s="67"/>
      <c r="S197" s="67"/>
      <c r="T197" s="68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20" t="s">
        <v>167</v>
      </c>
      <c r="AU197" s="20" t="s">
        <v>81</v>
      </c>
    </row>
    <row r="198" spans="1:65" s="2" customFormat="1">
      <c r="A198" s="37"/>
      <c r="B198" s="38"/>
      <c r="C198" s="39"/>
      <c r="D198" s="199" t="s">
        <v>169</v>
      </c>
      <c r="E198" s="39"/>
      <c r="F198" s="200" t="s">
        <v>356</v>
      </c>
      <c r="G198" s="39"/>
      <c r="H198" s="39"/>
      <c r="I198" s="196"/>
      <c r="J198" s="39"/>
      <c r="K198" s="39"/>
      <c r="L198" s="42"/>
      <c r="M198" s="197"/>
      <c r="N198" s="198"/>
      <c r="O198" s="67"/>
      <c r="P198" s="67"/>
      <c r="Q198" s="67"/>
      <c r="R198" s="67"/>
      <c r="S198" s="67"/>
      <c r="T198" s="68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20" t="s">
        <v>169</v>
      </c>
      <c r="AU198" s="20" t="s">
        <v>81</v>
      </c>
    </row>
    <row r="199" spans="1:65" s="14" customFormat="1">
      <c r="B199" s="211"/>
      <c r="C199" s="212"/>
      <c r="D199" s="194" t="s">
        <v>176</v>
      </c>
      <c r="E199" s="213" t="s">
        <v>19</v>
      </c>
      <c r="F199" s="214" t="s">
        <v>1022</v>
      </c>
      <c r="G199" s="212"/>
      <c r="H199" s="215">
        <v>0.52</v>
      </c>
      <c r="I199" s="216"/>
      <c r="J199" s="212"/>
      <c r="K199" s="212"/>
      <c r="L199" s="217"/>
      <c r="M199" s="218"/>
      <c r="N199" s="219"/>
      <c r="O199" s="219"/>
      <c r="P199" s="219"/>
      <c r="Q199" s="219"/>
      <c r="R199" s="219"/>
      <c r="S199" s="219"/>
      <c r="T199" s="220"/>
      <c r="AT199" s="221" t="s">
        <v>176</v>
      </c>
      <c r="AU199" s="221" t="s">
        <v>81</v>
      </c>
      <c r="AV199" s="14" t="s">
        <v>81</v>
      </c>
      <c r="AW199" s="14" t="s">
        <v>34</v>
      </c>
      <c r="AX199" s="14" t="s">
        <v>72</v>
      </c>
      <c r="AY199" s="221" t="s">
        <v>158</v>
      </c>
    </row>
    <row r="200" spans="1:65" s="15" customFormat="1">
      <c r="B200" s="222"/>
      <c r="C200" s="223"/>
      <c r="D200" s="194" t="s">
        <v>176</v>
      </c>
      <c r="E200" s="224" t="s">
        <v>19</v>
      </c>
      <c r="F200" s="225" t="s">
        <v>179</v>
      </c>
      <c r="G200" s="223"/>
      <c r="H200" s="226">
        <v>0.52</v>
      </c>
      <c r="I200" s="227"/>
      <c r="J200" s="223"/>
      <c r="K200" s="223"/>
      <c r="L200" s="228"/>
      <c r="M200" s="229"/>
      <c r="N200" s="230"/>
      <c r="O200" s="230"/>
      <c r="P200" s="230"/>
      <c r="Q200" s="230"/>
      <c r="R200" s="230"/>
      <c r="S200" s="230"/>
      <c r="T200" s="231"/>
      <c r="AT200" s="232" t="s">
        <v>176</v>
      </c>
      <c r="AU200" s="232" t="s">
        <v>81</v>
      </c>
      <c r="AV200" s="15" t="s">
        <v>165</v>
      </c>
      <c r="AW200" s="15" t="s">
        <v>34</v>
      </c>
      <c r="AX200" s="15" t="s">
        <v>79</v>
      </c>
      <c r="AY200" s="232" t="s">
        <v>158</v>
      </c>
    </row>
    <row r="201" spans="1:65" s="2" customFormat="1" ht="24.25" customHeight="1">
      <c r="A201" s="37"/>
      <c r="B201" s="38"/>
      <c r="C201" s="181" t="s">
        <v>7</v>
      </c>
      <c r="D201" s="181" t="s">
        <v>160</v>
      </c>
      <c r="E201" s="182" t="s">
        <v>1023</v>
      </c>
      <c r="F201" s="183" t="s">
        <v>1024</v>
      </c>
      <c r="G201" s="184" t="s">
        <v>183</v>
      </c>
      <c r="H201" s="185">
        <v>0.97</v>
      </c>
      <c r="I201" s="186"/>
      <c r="J201" s="187">
        <f>ROUND(I201*H201,2)</f>
        <v>0</v>
      </c>
      <c r="K201" s="183" t="s">
        <v>164</v>
      </c>
      <c r="L201" s="42"/>
      <c r="M201" s="188" t="s">
        <v>19</v>
      </c>
      <c r="N201" s="189" t="s">
        <v>43</v>
      </c>
      <c r="O201" s="67"/>
      <c r="P201" s="190">
        <f>O201*H201</f>
        <v>0</v>
      </c>
      <c r="Q201" s="190">
        <v>0</v>
      </c>
      <c r="R201" s="190">
        <f>Q201*H201</f>
        <v>0</v>
      </c>
      <c r="S201" s="190">
        <v>0</v>
      </c>
      <c r="T201" s="191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192" t="s">
        <v>165</v>
      </c>
      <c r="AT201" s="192" t="s">
        <v>160</v>
      </c>
      <c r="AU201" s="192" t="s">
        <v>81</v>
      </c>
      <c r="AY201" s="20" t="s">
        <v>158</v>
      </c>
      <c r="BE201" s="193">
        <f>IF(N201="základní",J201,0)</f>
        <v>0</v>
      </c>
      <c r="BF201" s="193">
        <f>IF(N201="snížená",J201,0)</f>
        <v>0</v>
      </c>
      <c r="BG201" s="193">
        <f>IF(N201="zákl. přenesená",J201,0)</f>
        <v>0</v>
      </c>
      <c r="BH201" s="193">
        <f>IF(N201="sníž. přenesená",J201,0)</f>
        <v>0</v>
      </c>
      <c r="BI201" s="193">
        <f>IF(N201="nulová",J201,0)</f>
        <v>0</v>
      </c>
      <c r="BJ201" s="20" t="s">
        <v>79</v>
      </c>
      <c r="BK201" s="193">
        <f>ROUND(I201*H201,2)</f>
        <v>0</v>
      </c>
      <c r="BL201" s="20" t="s">
        <v>165</v>
      </c>
      <c r="BM201" s="192" t="s">
        <v>1025</v>
      </c>
    </row>
    <row r="202" spans="1:65" s="2" customFormat="1" ht="18">
      <c r="A202" s="37"/>
      <c r="B202" s="38"/>
      <c r="C202" s="39"/>
      <c r="D202" s="194" t="s">
        <v>167</v>
      </c>
      <c r="E202" s="39"/>
      <c r="F202" s="195" t="s">
        <v>1026</v>
      </c>
      <c r="G202" s="39"/>
      <c r="H202" s="39"/>
      <c r="I202" s="196"/>
      <c r="J202" s="39"/>
      <c r="K202" s="39"/>
      <c r="L202" s="42"/>
      <c r="M202" s="197"/>
      <c r="N202" s="198"/>
      <c r="O202" s="67"/>
      <c r="P202" s="67"/>
      <c r="Q202" s="67"/>
      <c r="R202" s="67"/>
      <c r="S202" s="67"/>
      <c r="T202" s="68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20" t="s">
        <v>167</v>
      </c>
      <c r="AU202" s="20" t="s">
        <v>81</v>
      </c>
    </row>
    <row r="203" spans="1:65" s="2" customFormat="1">
      <c r="A203" s="37"/>
      <c r="B203" s="38"/>
      <c r="C203" s="39"/>
      <c r="D203" s="199" t="s">
        <v>169</v>
      </c>
      <c r="E203" s="39"/>
      <c r="F203" s="200" t="s">
        <v>1027</v>
      </c>
      <c r="G203" s="39"/>
      <c r="H203" s="39"/>
      <c r="I203" s="196"/>
      <c r="J203" s="39"/>
      <c r="K203" s="39"/>
      <c r="L203" s="42"/>
      <c r="M203" s="197"/>
      <c r="N203" s="198"/>
      <c r="O203" s="67"/>
      <c r="P203" s="67"/>
      <c r="Q203" s="67"/>
      <c r="R203" s="67"/>
      <c r="S203" s="67"/>
      <c r="T203" s="68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20" t="s">
        <v>169</v>
      </c>
      <c r="AU203" s="20" t="s">
        <v>81</v>
      </c>
    </row>
    <row r="204" spans="1:65" s="13" customFormat="1" ht="20">
      <c r="B204" s="201"/>
      <c r="C204" s="202"/>
      <c r="D204" s="194" t="s">
        <v>176</v>
      </c>
      <c r="E204" s="203" t="s">
        <v>19</v>
      </c>
      <c r="F204" s="204" t="s">
        <v>1028</v>
      </c>
      <c r="G204" s="202"/>
      <c r="H204" s="203" t="s">
        <v>19</v>
      </c>
      <c r="I204" s="205"/>
      <c r="J204" s="202"/>
      <c r="K204" s="202"/>
      <c r="L204" s="206"/>
      <c r="M204" s="207"/>
      <c r="N204" s="208"/>
      <c r="O204" s="208"/>
      <c r="P204" s="208"/>
      <c r="Q204" s="208"/>
      <c r="R204" s="208"/>
      <c r="S204" s="208"/>
      <c r="T204" s="209"/>
      <c r="AT204" s="210" t="s">
        <v>176</v>
      </c>
      <c r="AU204" s="210" t="s">
        <v>81</v>
      </c>
      <c r="AV204" s="13" t="s">
        <v>79</v>
      </c>
      <c r="AW204" s="13" t="s">
        <v>34</v>
      </c>
      <c r="AX204" s="13" t="s">
        <v>72</v>
      </c>
      <c r="AY204" s="210" t="s">
        <v>158</v>
      </c>
    </row>
    <row r="205" spans="1:65" s="14" customFormat="1">
      <c r="B205" s="211"/>
      <c r="C205" s="212"/>
      <c r="D205" s="194" t="s">
        <v>176</v>
      </c>
      <c r="E205" s="213" t="s">
        <v>19</v>
      </c>
      <c r="F205" s="214" t="s">
        <v>1029</v>
      </c>
      <c r="G205" s="212"/>
      <c r="H205" s="215">
        <v>0.97</v>
      </c>
      <c r="I205" s="216"/>
      <c r="J205" s="212"/>
      <c r="K205" s="212"/>
      <c r="L205" s="217"/>
      <c r="M205" s="218"/>
      <c r="N205" s="219"/>
      <c r="O205" s="219"/>
      <c r="P205" s="219"/>
      <c r="Q205" s="219"/>
      <c r="R205" s="219"/>
      <c r="S205" s="219"/>
      <c r="T205" s="220"/>
      <c r="AT205" s="221" t="s">
        <v>176</v>
      </c>
      <c r="AU205" s="221" t="s">
        <v>81</v>
      </c>
      <c r="AV205" s="14" t="s">
        <v>81</v>
      </c>
      <c r="AW205" s="14" t="s">
        <v>34</v>
      </c>
      <c r="AX205" s="14" t="s">
        <v>72</v>
      </c>
      <c r="AY205" s="221" t="s">
        <v>158</v>
      </c>
    </row>
    <row r="206" spans="1:65" s="15" customFormat="1">
      <c r="B206" s="222"/>
      <c r="C206" s="223"/>
      <c r="D206" s="194" t="s">
        <v>176</v>
      </c>
      <c r="E206" s="224" t="s">
        <v>19</v>
      </c>
      <c r="F206" s="225" t="s">
        <v>179</v>
      </c>
      <c r="G206" s="223"/>
      <c r="H206" s="226">
        <v>0.97</v>
      </c>
      <c r="I206" s="227"/>
      <c r="J206" s="223"/>
      <c r="K206" s="223"/>
      <c r="L206" s="228"/>
      <c r="M206" s="229"/>
      <c r="N206" s="230"/>
      <c r="O206" s="230"/>
      <c r="P206" s="230"/>
      <c r="Q206" s="230"/>
      <c r="R206" s="230"/>
      <c r="S206" s="230"/>
      <c r="T206" s="231"/>
      <c r="AT206" s="232" t="s">
        <v>176</v>
      </c>
      <c r="AU206" s="232" t="s">
        <v>81</v>
      </c>
      <c r="AV206" s="15" t="s">
        <v>165</v>
      </c>
      <c r="AW206" s="15" t="s">
        <v>34</v>
      </c>
      <c r="AX206" s="15" t="s">
        <v>79</v>
      </c>
      <c r="AY206" s="232" t="s">
        <v>158</v>
      </c>
    </row>
    <row r="207" spans="1:65" s="2" customFormat="1" ht="24.25" customHeight="1">
      <c r="A207" s="37"/>
      <c r="B207" s="38"/>
      <c r="C207" s="181" t="s">
        <v>315</v>
      </c>
      <c r="D207" s="181" t="s">
        <v>160</v>
      </c>
      <c r="E207" s="182" t="s">
        <v>1030</v>
      </c>
      <c r="F207" s="183" t="s">
        <v>1031</v>
      </c>
      <c r="G207" s="184" t="s">
        <v>183</v>
      </c>
      <c r="H207" s="185">
        <v>0.97</v>
      </c>
      <c r="I207" s="186"/>
      <c r="J207" s="187">
        <f>ROUND(I207*H207,2)</f>
        <v>0</v>
      </c>
      <c r="K207" s="183" t="s">
        <v>164</v>
      </c>
      <c r="L207" s="42"/>
      <c r="M207" s="188" t="s">
        <v>19</v>
      </c>
      <c r="N207" s="189" t="s">
        <v>43</v>
      </c>
      <c r="O207" s="67"/>
      <c r="P207" s="190">
        <f>O207*H207</f>
        <v>0</v>
      </c>
      <c r="Q207" s="190">
        <v>0</v>
      </c>
      <c r="R207" s="190">
        <f>Q207*H207</f>
        <v>0</v>
      </c>
      <c r="S207" s="190">
        <v>0</v>
      </c>
      <c r="T207" s="191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192" t="s">
        <v>165</v>
      </c>
      <c r="AT207" s="192" t="s">
        <v>160</v>
      </c>
      <c r="AU207" s="192" t="s">
        <v>81</v>
      </c>
      <c r="AY207" s="20" t="s">
        <v>158</v>
      </c>
      <c r="BE207" s="193">
        <f>IF(N207="základní",J207,0)</f>
        <v>0</v>
      </c>
      <c r="BF207" s="193">
        <f>IF(N207="snížená",J207,0)</f>
        <v>0</v>
      </c>
      <c r="BG207" s="193">
        <f>IF(N207="zákl. přenesená",J207,0)</f>
        <v>0</v>
      </c>
      <c r="BH207" s="193">
        <f>IF(N207="sníž. přenesená",J207,0)</f>
        <v>0</v>
      </c>
      <c r="BI207" s="193">
        <f>IF(N207="nulová",J207,0)</f>
        <v>0</v>
      </c>
      <c r="BJ207" s="20" t="s">
        <v>79</v>
      </c>
      <c r="BK207" s="193">
        <f>ROUND(I207*H207,2)</f>
        <v>0</v>
      </c>
      <c r="BL207" s="20" t="s">
        <v>165</v>
      </c>
      <c r="BM207" s="192" t="s">
        <v>1032</v>
      </c>
    </row>
    <row r="208" spans="1:65" s="2" customFormat="1" ht="18">
      <c r="A208" s="37"/>
      <c r="B208" s="38"/>
      <c r="C208" s="39"/>
      <c r="D208" s="194" t="s">
        <v>167</v>
      </c>
      <c r="E208" s="39"/>
      <c r="F208" s="195" t="s">
        <v>1033</v>
      </c>
      <c r="G208" s="39"/>
      <c r="H208" s="39"/>
      <c r="I208" s="196"/>
      <c r="J208" s="39"/>
      <c r="K208" s="39"/>
      <c r="L208" s="42"/>
      <c r="M208" s="197"/>
      <c r="N208" s="198"/>
      <c r="O208" s="67"/>
      <c r="P208" s="67"/>
      <c r="Q208" s="67"/>
      <c r="R208" s="67"/>
      <c r="S208" s="67"/>
      <c r="T208" s="68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20" t="s">
        <v>167</v>
      </c>
      <c r="AU208" s="20" t="s">
        <v>81</v>
      </c>
    </row>
    <row r="209" spans="1:65" s="2" customFormat="1">
      <c r="A209" s="37"/>
      <c r="B209" s="38"/>
      <c r="C209" s="39"/>
      <c r="D209" s="199" t="s">
        <v>169</v>
      </c>
      <c r="E209" s="39"/>
      <c r="F209" s="200" t="s">
        <v>1034</v>
      </c>
      <c r="G209" s="39"/>
      <c r="H209" s="39"/>
      <c r="I209" s="196"/>
      <c r="J209" s="39"/>
      <c r="K209" s="39"/>
      <c r="L209" s="42"/>
      <c r="M209" s="197"/>
      <c r="N209" s="198"/>
      <c r="O209" s="67"/>
      <c r="P209" s="67"/>
      <c r="Q209" s="67"/>
      <c r="R209" s="67"/>
      <c r="S209" s="67"/>
      <c r="T209" s="68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20" t="s">
        <v>169</v>
      </c>
      <c r="AU209" s="20" t="s">
        <v>81</v>
      </c>
    </row>
    <row r="210" spans="1:65" s="12" customFormat="1" ht="22.9" customHeight="1">
      <c r="B210" s="165"/>
      <c r="C210" s="166"/>
      <c r="D210" s="167" t="s">
        <v>71</v>
      </c>
      <c r="E210" s="179" t="s">
        <v>180</v>
      </c>
      <c r="F210" s="179" t="s">
        <v>379</v>
      </c>
      <c r="G210" s="166"/>
      <c r="H210" s="166"/>
      <c r="I210" s="169"/>
      <c r="J210" s="180">
        <f>BK210</f>
        <v>0</v>
      </c>
      <c r="K210" s="166"/>
      <c r="L210" s="171"/>
      <c r="M210" s="172"/>
      <c r="N210" s="173"/>
      <c r="O210" s="173"/>
      <c r="P210" s="174">
        <f>SUM(P211:P232)</f>
        <v>0</v>
      </c>
      <c r="Q210" s="173"/>
      <c r="R210" s="174">
        <f>SUM(R211:R232)</f>
        <v>21.698220800000001</v>
      </c>
      <c r="S210" s="173"/>
      <c r="T210" s="175">
        <f>SUM(T211:T232)</f>
        <v>0</v>
      </c>
      <c r="AR210" s="176" t="s">
        <v>79</v>
      </c>
      <c r="AT210" s="177" t="s">
        <v>71</v>
      </c>
      <c r="AU210" s="177" t="s">
        <v>79</v>
      </c>
      <c r="AY210" s="176" t="s">
        <v>158</v>
      </c>
      <c r="BK210" s="178">
        <f>SUM(BK211:BK232)</f>
        <v>0</v>
      </c>
    </row>
    <row r="211" spans="1:65" s="2" customFormat="1" ht="24.25" customHeight="1">
      <c r="A211" s="37"/>
      <c r="B211" s="38"/>
      <c r="C211" s="181" t="s">
        <v>323</v>
      </c>
      <c r="D211" s="181" t="s">
        <v>160</v>
      </c>
      <c r="E211" s="182" t="s">
        <v>1035</v>
      </c>
      <c r="F211" s="183" t="s">
        <v>1036</v>
      </c>
      <c r="G211" s="184" t="s">
        <v>183</v>
      </c>
      <c r="H211" s="185">
        <v>8.5760000000000005</v>
      </c>
      <c r="I211" s="186"/>
      <c r="J211" s="187">
        <f>ROUND(I211*H211,2)</f>
        <v>0</v>
      </c>
      <c r="K211" s="183" t="s">
        <v>164</v>
      </c>
      <c r="L211" s="42"/>
      <c r="M211" s="188" t="s">
        <v>19</v>
      </c>
      <c r="N211" s="189" t="s">
        <v>43</v>
      </c>
      <c r="O211" s="67"/>
      <c r="P211" s="190">
        <f>O211*H211</f>
        <v>0</v>
      </c>
      <c r="Q211" s="190">
        <v>7.9549999999999996E-2</v>
      </c>
      <c r="R211" s="190">
        <f>Q211*H211</f>
        <v>0.68222079999999996</v>
      </c>
      <c r="S211" s="190">
        <v>0</v>
      </c>
      <c r="T211" s="191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192" t="s">
        <v>165</v>
      </c>
      <c r="AT211" s="192" t="s">
        <v>160</v>
      </c>
      <c r="AU211" s="192" t="s">
        <v>81</v>
      </c>
      <c r="AY211" s="20" t="s">
        <v>158</v>
      </c>
      <c r="BE211" s="193">
        <f>IF(N211="základní",J211,0)</f>
        <v>0</v>
      </c>
      <c r="BF211" s="193">
        <f>IF(N211="snížená",J211,0)</f>
        <v>0</v>
      </c>
      <c r="BG211" s="193">
        <f>IF(N211="zákl. přenesená",J211,0)</f>
        <v>0</v>
      </c>
      <c r="BH211" s="193">
        <f>IF(N211="sníž. přenesená",J211,0)</f>
        <v>0</v>
      </c>
      <c r="BI211" s="193">
        <f>IF(N211="nulová",J211,0)</f>
        <v>0</v>
      </c>
      <c r="BJ211" s="20" t="s">
        <v>79</v>
      </c>
      <c r="BK211" s="193">
        <f>ROUND(I211*H211,2)</f>
        <v>0</v>
      </c>
      <c r="BL211" s="20" t="s">
        <v>165</v>
      </c>
      <c r="BM211" s="192" t="s">
        <v>1037</v>
      </c>
    </row>
    <row r="212" spans="1:65" s="2" customFormat="1" ht="18">
      <c r="A212" s="37"/>
      <c r="B212" s="38"/>
      <c r="C212" s="39"/>
      <c r="D212" s="194" t="s">
        <v>167</v>
      </c>
      <c r="E212" s="39"/>
      <c r="F212" s="195" t="s">
        <v>1038</v>
      </c>
      <c r="G212" s="39"/>
      <c r="H212" s="39"/>
      <c r="I212" s="196"/>
      <c r="J212" s="39"/>
      <c r="K212" s="39"/>
      <c r="L212" s="42"/>
      <c r="M212" s="197"/>
      <c r="N212" s="198"/>
      <c r="O212" s="67"/>
      <c r="P212" s="67"/>
      <c r="Q212" s="67"/>
      <c r="R212" s="67"/>
      <c r="S212" s="67"/>
      <c r="T212" s="68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20" t="s">
        <v>167</v>
      </c>
      <c r="AU212" s="20" t="s">
        <v>81</v>
      </c>
    </row>
    <row r="213" spans="1:65" s="2" customFormat="1">
      <c r="A213" s="37"/>
      <c r="B213" s="38"/>
      <c r="C213" s="39"/>
      <c r="D213" s="199" t="s">
        <v>169</v>
      </c>
      <c r="E213" s="39"/>
      <c r="F213" s="200" t="s">
        <v>1039</v>
      </c>
      <c r="G213" s="39"/>
      <c r="H213" s="39"/>
      <c r="I213" s="196"/>
      <c r="J213" s="39"/>
      <c r="K213" s="39"/>
      <c r="L213" s="42"/>
      <c r="M213" s="197"/>
      <c r="N213" s="198"/>
      <c r="O213" s="67"/>
      <c r="P213" s="67"/>
      <c r="Q213" s="67"/>
      <c r="R213" s="67"/>
      <c r="S213" s="67"/>
      <c r="T213" s="68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20" t="s">
        <v>169</v>
      </c>
      <c r="AU213" s="20" t="s">
        <v>81</v>
      </c>
    </row>
    <row r="214" spans="1:65" s="13" customFormat="1" ht="20">
      <c r="B214" s="201"/>
      <c r="C214" s="202"/>
      <c r="D214" s="194" t="s">
        <v>176</v>
      </c>
      <c r="E214" s="203" t="s">
        <v>19</v>
      </c>
      <c r="F214" s="204" t="s">
        <v>1040</v>
      </c>
      <c r="G214" s="202"/>
      <c r="H214" s="203" t="s">
        <v>19</v>
      </c>
      <c r="I214" s="205"/>
      <c r="J214" s="202"/>
      <c r="K214" s="202"/>
      <c r="L214" s="206"/>
      <c r="M214" s="207"/>
      <c r="N214" s="208"/>
      <c r="O214" s="208"/>
      <c r="P214" s="208"/>
      <c r="Q214" s="208"/>
      <c r="R214" s="208"/>
      <c r="S214" s="208"/>
      <c r="T214" s="209"/>
      <c r="AT214" s="210" t="s">
        <v>176</v>
      </c>
      <c r="AU214" s="210" t="s">
        <v>81</v>
      </c>
      <c r="AV214" s="13" t="s">
        <v>79</v>
      </c>
      <c r="AW214" s="13" t="s">
        <v>34</v>
      </c>
      <c r="AX214" s="13" t="s">
        <v>72</v>
      </c>
      <c r="AY214" s="210" t="s">
        <v>158</v>
      </c>
    </row>
    <row r="215" spans="1:65" s="14" customFormat="1">
      <c r="B215" s="211"/>
      <c r="C215" s="212"/>
      <c r="D215" s="194" t="s">
        <v>176</v>
      </c>
      <c r="E215" s="213" t="s">
        <v>19</v>
      </c>
      <c r="F215" s="214" t="s">
        <v>1041</v>
      </c>
      <c r="G215" s="212"/>
      <c r="H215" s="215">
        <v>6.6509999999999998</v>
      </c>
      <c r="I215" s="216"/>
      <c r="J215" s="212"/>
      <c r="K215" s="212"/>
      <c r="L215" s="217"/>
      <c r="M215" s="218"/>
      <c r="N215" s="219"/>
      <c r="O215" s="219"/>
      <c r="P215" s="219"/>
      <c r="Q215" s="219"/>
      <c r="R215" s="219"/>
      <c r="S215" s="219"/>
      <c r="T215" s="220"/>
      <c r="AT215" s="221" t="s">
        <v>176</v>
      </c>
      <c r="AU215" s="221" t="s">
        <v>81</v>
      </c>
      <c r="AV215" s="14" t="s">
        <v>81</v>
      </c>
      <c r="AW215" s="14" t="s">
        <v>34</v>
      </c>
      <c r="AX215" s="14" t="s">
        <v>72</v>
      </c>
      <c r="AY215" s="221" t="s">
        <v>158</v>
      </c>
    </row>
    <row r="216" spans="1:65" s="13" customFormat="1" ht="20">
      <c r="B216" s="201"/>
      <c r="C216" s="202"/>
      <c r="D216" s="194" t="s">
        <v>176</v>
      </c>
      <c r="E216" s="203" t="s">
        <v>19</v>
      </c>
      <c r="F216" s="204" t="s">
        <v>1042</v>
      </c>
      <c r="G216" s="202"/>
      <c r="H216" s="203" t="s">
        <v>19</v>
      </c>
      <c r="I216" s="205"/>
      <c r="J216" s="202"/>
      <c r="K216" s="202"/>
      <c r="L216" s="206"/>
      <c r="M216" s="207"/>
      <c r="N216" s="208"/>
      <c r="O216" s="208"/>
      <c r="P216" s="208"/>
      <c r="Q216" s="208"/>
      <c r="R216" s="208"/>
      <c r="S216" s="208"/>
      <c r="T216" s="209"/>
      <c r="AT216" s="210" t="s">
        <v>176</v>
      </c>
      <c r="AU216" s="210" t="s">
        <v>81</v>
      </c>
      <c r="AV216" s="13" t="s">
        <v>79</v>
      </c>
      <c r="AW216" s="13" t="s">
        <v>34</v>
      </c>
      <c r="AX216" s="13" t="s">
        <v>72</v>
      </c>
      <c r="AY216" s="210" t="s">
        <v>158</v>
      </c>
    </row>
    <row r="217" spans="1:65" s="14" customFormat="1">
      <c r="B217" s="211"/>
      <c r="C217" s="212"/>
      <c r="D217" s="194" t="s">
        <v>176</v>
      </c>
      <c r="E217" s="213" t="s">
        <v>19</v>
      </c>
      <c r="F217" s="214" t="s">
        <v>1043</v>
      </c>
      <c r="G217" s="212"/>
      <c r="H217" s="215">
        <v>0.96699999999999997</v>
      </c>
      <c r="I217" s="216"/>
      <c r="J217" s="212"/>
      <c r="K217" s="212"/>
      <c r="L217" s="217"/>
      <c r="M217" s="218"/>
      <c r="N217" s="219"/>
      <c r="O217" s="219"/>
      <c r="P217" s="219"/>
      <c r="Q217" s="219"/>
      <c r="R217" s="219"/>
      <c r="S217" s="219"/>
      <c r="T217" s="220"/>
      <c r="AT217" s="221" t="s">
        <v>176</v>
      </c>
      <c r="AU217" s="221" t="s">
        <v>81</v>
      </c>
      <c r="AV217" s="14" t="s">
        <v>81</v>
      </c>
      <c r="AW217" s="14" t="s">
        <v>34</v>
      </c>
      <c r="AX217" s="14" t="s">
        <v>72</v>
      </c>
      <c r="AY217" s="221" t="s">
        <v>158</v>
      </c>
    </row>
    <row r="218" spans="1:65" s="13" customFormat="1" ht="20">
      <c r="B218" s="201"/>
      <c r="C218" s="202"/>
      <c r="D218" s="194" t="s">
        <v>176</v>
      </c>
      <c r="E218" s="203" t="s">
        <v>19</v>
      </c>
      <c r="F218" s="204" t="s">
        <v>1044</v>
      </c>
      <c r="G218" s="202"/>
      <c r="H218" s="203" t="s">
        <v>19</v>
      </c>
      <c r="I218" s="205"/>
      <c r="J218" s="202"/>
      <c r="K218" s="202"/>
      <c r="L218" s="206"/>
      <c r="M218" s="207"/>
      <c r="N218" s="208"/>
      <c r="O218" s="208"/>
      <c r="P218" s="208"/>
      <c r="Q218" s="208"/>
      <c r="R218" s="208"/>
      <c r="S218" s="208"/>
      <c r="T218" s="209"/>
      <c r="AT218" s="210" t="s">
        <v>176</v>
      </c>
      <c r="AU218" s="210" t="s">
        <v>81</v>
      </c>
      <c r="AV218" s="13" t="s">
        <v>79</v>
      </c>
      <c r="AW218" s="13" t="s">
        <v>34</v>
      </c>
      <c r="AX218" s="13" t="s">
        <v>72</v>
      </c>
      <c r="AY218" s="210" t="s">
        <v>158</v>
      </c>
    </row>
    <row r="219" spans="1:65" s="14" customFormat="1">
      <c r="B219" s="211"/>
      <c r="C219" s="212"/>
      <c r="D219" s="194" t="s">
        <v>176</v>
      </c>
      <c r="E219" s="213" t="s">
        <v>19</v>
      </c>
      <c r="F219" s="214" t="s">
        <v>1045</v>
      </c>
      <c r="G219" s="212"/>
      <c r="H219" s="215">
        <v>0.95799999999999996</v>
      </c>
      <c r="I219" s="216"/>
      <c r="J219" s="212"/>
      <c r="K219" s="212"/>
      <c r="L219" s="217"/>
      <c r="M219" s="218"/>
      <c r="N219" s="219"/>
      <c r="O219" s="219"/>
      <c r="P219" s="219"/>
      <c r="Q219" s="219"/>
      <c r="R219" s="219"/>
      <c r="S219" s="219"/>
      <c r="T219" s="220"/>
      <c r="AT219" s="221" t="s">
        <v>176</v>
      </c>
      <c r="AU219" s="221" t="s">
        <v>81</v>
      </c>
      <c r="AV219" s="14" t="s">
        <v>81</v>
      </c>
      <c r="AW219" s="14" t="s">
        <v>34</v>
      </c>
      <c r="AX219" s="14" t="s">
        <v>72</v>
      </c>
      <c r="AY219" s="221" t="s">
        <v>158</v>
      </c>
    </row>
    <row r="220" spans="1:65" s="15" customFormat="1">
      <c r="B220" s="222"/>
      <c r="C220" s="223"/>
      <c r="D220" s="194" t="s">
        <v>176</v>
      </c>
      <c r="E220" s="224" t="s">
        <v>19</v>
      </c>
      <c r="F220" s="225" t="s">
        <v>179</v>
      </c>
      <c r="G220" s="223"/>
      <c r="H220" s="226">
        <v>8.5760000000000005</v>
      </c>
      <c r="I220" s="227"/>
      <c r="J220" s="223"/>
      <c r="K220" s="223"/>
      <c r="L220" s="228"/>
      <c r="M220" s="229"/>
      <c r="N220" s="230"/>
      <c r="O220" s="230"/>
      <c r="P220" s="230"/>
      <c r="Q220" s="230"/>
      <c r="R220" s="230"/>
      <c r="S220" s="230"/>
      <c r="T220" s="231"/>
      <c r="AT220" s="232" t="s">
        <v>176</v>
      </c>
      <c r="AU220" s="232" t="s">
        <v>81</v>
      </c>
      <c r="AV220" s="15" t="s">
        <v>165</v>
      </c>
      <c r="AW220" s="15" t="s">
        <v>34</v>
      </c>
      <c r="AX220" s="15" t="s">
        <v>79</v>
      </c>
      <c r="AY220" s="232" t="s">
        <v>158</v>
      </c>
    </row>
    <row r="221" spans="1:65" s="2" customFormat="1" ht="24.25" customHeight="1">
      <c r="A221" s="37"/>
      <c r="B221" s="38"/>
      <c r="C221" s="233" t="s">
        <v>329</v>
      </c>
      <c r="D221" s="233" t="s">
        <v>220</v>
      </c>
      <c r="E221" s="234" t="s">
        <v>1046</v>
      </c>
      <c r="F221" s="235" t="s">
        <v>1047</v>
      </c>
      <c r="G221" s="236" t="s">
        <v>1048</v>
      </c>
      <c r="H221" s="237">
        <v>9</v>
      </c>
      <c r="I221" s="238"/>
      <c r="J221" s="239">
        <f>ROUND(I221*H221,2)</f>
        <v>0</v>
      </c>
      <c r="K221" s="235" t="s">
        <v>419</v>
      </c>
      <c r="L221" s="240"/>
      <c r="M221" s="241" t="s">
        <v>19</v>
      </c>
      <c r="N221" s="242" t="s">
        <v>43</v>
      </c>
      <c r="O221" s="67"/>
      <c r="P221" s="190">
        <f>O221*H221</f>
        <v>0</v>
      </c>
      <c r="Q221" s="190">
        <v>1.8109999999999999</v>
      </c>
      <c r="R221" s="190">
        <f>Q221*H221</f>
        <v>16.298999999999999</v>
      </c>
      <c r="S221" s="190">
        <v>0</v>
      </c>
      <c r="T221" s="191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192" t="s">
        <v>219</v>
      </c>
      <c r="AT221" s="192" t="s">
        <v>220</v>
      </c>
      <c r="AU221" s="192" t="s">
        <v>81</v>
      </c>
      <c r="AY221" s="20" t="s">
        <v>158</v>
      </c>
      <c r="BE221" s="193">
        <f>IF(N221="základní",J221,0)</f>
        <v>0</v>
      </c>
      <c r="BF221" s="193">
        <f>IF(N221="snížená",J221,0)</f>
        <v>0</v>
      </c>
      <c r="BG221" s="193">
        <f>IF(N221="zákl. přenesená",J221,0)</f>
        <v>0</v>
      </c>
      <c r="BH221" s="193">
        <f>IF(N221="sníž. přenesená",J221,0)</f>
        <v>0</v>
      </c>
      <c r="BI221" s="193">
        <f>IF(N221="nulová",J221,0)</f>
        <v>0</v>
      </c>
      <c r="BJ221" s="20" t="s">
        <v>79</v>
      </c>
      <c r="BK221" s="193">
        <f>ROUND(I221*H221,2)</f>
        <v>0</v>
      </c>
      <c r="BL221" s="20" t="s">
        <v>165</v>
      </c>
      <c r="BM221" s="192" t="s">
        <v>1049</v>
      </c>
    </row>
    <row r="222" spans="1:65" s="2" customFormat="1">
      <c r="A222" s="37"/>
      <c r="B222" s="38"/>
      <c r="C222" s="39"/>
      <c r="D222" s="194" t="s">
        <v>167</v>
      </c>
      <c r="E222" s="39"/>
      <c r="F222" s="195" t="s">
        <v>1047</v>
      </c>
      <c r="G222" s="39"/>
      <c r="H222" s="39"/>
      <c r="I222" s="196"/>
      <c r="J222" s="39"/>
      <c r="K222" s="39"/>
      <c r="L222" s="42"/>
      <c r="M222" s="197"/>
      <c r="N222" s="198"/>
      <c r="O222" s="67"/>
      <c r="P222" s="67"/>
      <c r="Q222" s="67"/>
      <c r="R222" s="67"/>
      <c r="S222" s="67"/>
      <c r="T222" s="68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20" t="s">
        <v>167</v>
      </c>
      <c r="AU222" s="20" t="s">
        <v>81</v>
      </c>
    </row>
    <row r="223" spans="1:65" s="14" customFormat="1">
      <c r="B223" s="211"/>
      <c r="C223" s="212"/>
      <c r="D223" s="194" t="s">
        <v>176</v>
      </c>
      <c r="E223" s="213" t="s">
        <v>19</v>
      </c>
      <c r="F223" s="214" t="s">
        <v>227</v>
      </c>
      <c r="G223" s="212"/>
      <c r="H223" s="215">
        <v>9</v>
      </c>
      <c r="I223" s="216"/>
      <c r="J223" s="212"/>
      <c r="K223" s="212"/>
      <c r="L223" s="217"/>
      <c r="M223" s="218"/>
      <c r="N223" s="219"/>
      <c r="O223" s="219"/>
      <c r="P223" s="219"/>
      <c r="Q223" s="219"/>
      <c r="R223" s="219"/>
      <c r="S223" s="219"/>
      <c r="T223" s="220"/>
      <c r="AT223" s="221" t="s">
        <v>176</v>
      </c>
      <c r="AU223" s="221" t="s">
        <v>81</v>
      </c>
      <c r="AV223" s="14" t="s">
        <v>81</v>
      </c>
      <c r="AW223" s="14" t="s">
        <v>34</v>
      </c>
      <c r="AX223" s="14" t="s">
        <v>72</v>
      </c>
      <c r="AY223" s="221" t="s">
        <v>158</v>
      </c>
    </row>
    <row r="224" spans="1:65" s="15" customFormat="1">
      <c r="B224" s="222"/>
      <c r="C224" s="223"/>
      <c r="D224" s="194" t="s">
        <v>176</v>
      </c>
      <c r="E224" s="224" t="s">
        <v>19</v>
      </c>
      <c r="F224" s="225" t="s">
        <v>179</v>
      </c>
      <c r="G224" s="223"/>
      <c r="H224" s="226">
        <v>9</v>
      </c>
      <c r="I224" s="227"/>
      <c r="J224" s="223"/>
      <c r="K224" s="223"/>
      <c r="L224" s="228"/>
      <c r="M224" s="229"/>
      <c r="N224" s="230"/>
      <c r="O224" s="230"/>
      <c r="P224" s="230"/>
      <c r="Q224" s="230"/>
      <c r="R224" s="230"/>
      <c r="S224" s="230"/>
      <c r="T224" s="231"/>
      <c r="AT224" s="232" t="s">
        <v>176</v>
      </c>
      <c r="AU224" s="232" t="s">
        <v>81</v>
      </c>
      <c r="AV224" s="15" t="s">
        <v>165</v>
      </c>
      <c r="AW224" s="15" t="s">
        <v>34</v>
      </c>
      <c r="AX224" s="15" t="s">
        <v>79</v>
      </c>
      <c r="AY224" s="232" t="s">
        <v>158</v>
      </c>
    </row>
    <row r="225" spans="1:65" s="2" customFormat="1" ht="24">
      <c r="A225" s="37"/>
      <c r="B225" s="38"/>
      <c r="C225" s="233" t="s">
        <v>337</v>
      </c>
      <c r="D225" s="233" t="s">
        <v>220</v>
      </c>
      <c r="E225" s="234" t="s">
        <v>1050</v>
      </c>
      <c r="F225" s="235" t="s">
        <v>1051</v>
      </c>
      <c r="G225" s="236" t="s">
        <v>1048</v>
      </c>
      <c r="H225" s="237">
        <v>1</v>
      </c>
      <c r="I225" s="238"/>
      <c r="J225" s="239">
        <f>ROUND(I225*H225,2)</f>
        <v>0</v>
      </c>
      <c r="K225" s="235" t="s">
        <v>419</v>
      </c>
      <c r="L225" s="240"/>
      <c r="M225" s="241" t="s">
        <v>19</v>
      </c>
      <c r="N225" s="242" t="s">
        <v>43</v>
      </c>
      <c r="O225" s="67"/>
      <c r="P225" s="190">
        <f>O225*H225</f>
        <v>0</v>
      </c>
      <c r="Q225" s="190">
        <v>2.347</v>
      </c>
      <c r="R225" s="190">
        <f>Q225*H225</f>
        <v>2.347</v>
      </c>
      <c r="S225" s="190">
        <v>0</v>
      </c>
      <c r="T225" s="191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192" t="s">
        <v>219</v>
      </c>
      <c r="AT225" s="192" t="s">
        <v>220</v>
      </c>
      <c r="AU225" s="192" t="s">
        <v>81</v>
      </c>
      <c r="AY225" s="20" t="s">
        <v>158</v>
      </c>
      <c r="BE225" s="193">
        <f>IF(N225="základní",J225,0)</f>
        <v>0</v>
      </c>
      <c r="BF225" s="193">
        <f>IF(N225="snížená",J225,0)</f>
        <v>0</v>
      </c>
      <c r="BG225" s="193">
        <f>IF(N225="zákl. přenesená",J225,0)</f>
        <v>0</v>
      </c>
      <c r="BH225" s="193">
        <f>IF(N225="sníž. přenesená",J225,0)</f>
        <v>0</v>
      </c>
      <c r="BI225" s="193">
        <f>IF(N225="nulová",J225,0)</f>
        <v>0</v>
      </c>
      <c r="BJ225" s="20" t="s">
        <v>79</v>
      </c>
      <c r="BK225" s="193">
        <f>ROUND(I225*H225,2)</f>
        <v>0</v>
      </c>
      <c r="BL225" s="20" t="s">
        <v>165</v>
      </c>
      <c r="BM225" s="192" t="s">
        <v>1052</v>
      </c>
    </row>
    <row r="226" spans="1:65" s="2" customFormat="1">
      <c r="A226" s="37"/>
      <c r="B226" s="38"/>
      <c r="C226" s="39"/>
      <c r="D226" s="194" t="s">
        <v>167</v>
      </c>
      <c r="E226" s="39"/>
      <c r="F226" s="195" t="s">
        <v>1051</v>
      </c>
      <c r="G226" s="39"/>
      <c r="H226" s="39"/>
      <c r="I226" s="196"/>
      <c r="J226" s="39"/>
      <c r="K226" s="39"/>
      <c r="L226" s="42"/>
      <c r="M226" s="197"/>
      <c r="N226" s="198"/>
      <c r="O226" s="67"/>
      <c r="P226" s="67"/>
      <c r="Q226" s="67"/>
      <c r="R226" s="67"/>
      <c r="S226" s="67"/>
      <c r="T226" s="68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20" t="s">
        <v>167</v>
      </c>
      <c r="AU226" s="20" t="s">
        <v>81</v>
      </c>
    </row>
    <row r="227" spans="1:65" s="14" customFormat="1">
      <c r="B227" s="211"/>
      <c r="C227" s="212"/>
      <c r="D227" s="194" t="s">
        <v>176</v>
      </c>
      <c r="E227" s="213" t="s">
        <v>19</v>
      </c>
      <c r="F227" s="214" t="s">
        <v>79</v>
      </c>
      <c r="G227" s="212"/>
      <c r="H227" s="215">
        <v>1</v>
      </c>
      <c r="I227" s="216"/>
      <c r="J227" s="212"/>
      <c r="K227" s="212"/>
      <c r="L227" s="217"/>
      <c r="M227" s="218"/>
      <c r="N227" s="219"/>
      <c r="O227" s="219"/>
      <c r="P227" s="219"/>
      <c r="Q227" s="219"/>
      <c r="R227" s="219"/>
      <c r="S227" s="219"/>
      <c r="T227" s="220"/>
      <c r="AT227" s="221" t="s">
        <v>176</v>
      </c>
      <c r="AU227" s="221" t="s">
        <v>81</v>
      </c>
      <c r="AV227" s="14" t="s">
        <v>81</v>
      </c>
      <c r="AW227" s="14" t="s">
        <v>34</v>
      </c>
      <c r="AX227" s="14" t="s">
        <v>72</v>
      </c>
      <c r="AY227" s="221" t="s">
        <v>158</v>
      </c>
    </row>
    <row r="228" spans="1:65" s="15" customFormat="1">
      <c r="B228" s="222"/>
      <c r="C228" s="223"/>
      <c r="D228" s="194" t="s">
        <v>176</v>
      </c>
      <c r="E228" s="224" t="s">
        <v>19</v>
      </c>
      <c r="F228" s="225" t="s">
        <v>179</v>
      </c>
      <c r="G228" s="223"/>
      <c r="H228" s="226">
        <v>1</v>
      </c>
      <c r="I228" s="227"/>
      <c r="J228" s="223"/>
      <c r="K228" s="223"/>
      <c r="L228" s="228"/>
      <c r="M228" s="229"/>
      <c r="N228" s="230"/>
      <c r="O228" s="230"/>
      <c r="P228" s="230"/>
      <c r="Q228" s="230"/>
      <c r="R228" s="230"/>
      <c r="S228" s="230"/>
      <c r="T228" s="231"/>
      <c r="AT228" s="232" t="s">
        <v>176</v>
      </c>
      <c r="AU228" s="232" t="s">
        <v>81</v>
      </c>
      <c r="AV228" s="15" t="s">
        <v>165</v>
      </c>
      <c r="AW228" s="15" t="s">
        <v>34</v>
      </c>
      <c r="AX228" s="15" t="s">
        <v>79</v>
      </c>
      <c r="AY228" s="232" t="s">
        <v>158</v>
      </c>
    </row>
    <row r="229" spans="1:65" s="2" customFormat="1" ht="24.25" customHeight="1">
      <c r="A229" s="37"/>
      <c r="B229" s="38"/>
      <c r="C229" s="233" t="s">
        <v>344</v>
      </c>
      <c r="D229" s="233" t="s">
        <v>220</v>
      </c>
      <c r="E229" s="234" t="s">
        <v>1053</v>
      </c>
      <c r="F229" s="235" t="s">
        <v>1054</v>
      </c>
      <c r="G229" s="236" t="s">
        <v>1048</v>
      </c>
      <c r="H229" s="237">
        <v>1</v>
      </c>
      <c r="I229" s="238"/>
      <c r="J229" s="239">
        <f>ROUND(I229*H229,2)</f>
        <v>0</v>
      </c>
      <c r="K229" s="235" t="s">
        <v>419</v>
      </c>
      <c r="L229" s="240"/>
      <c r="M229" s="241" t="s">
        <v>19</v>
      </c>
      <c r="N229" s="242" t="s">
        <v>43</v>
      </c>
      <c r="O229" s="67"/>
      <c r="P229" s="190">
        <f>O229*H229</f>
        <v>0</v>
      </c>
      <c r="Q229" s="190">
        <v>2.37</v>
      </c>
      <c r="R229" s="190">
        <f>Q229*H229</f>
        <v>2.37</v>
      </c>
      <c r="S229" s="190">
        <v>0</v>
      </c>
      <c r="T229" s="191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192" t="s">
        <v>219</v>
      </c>
      <c r="AT229" s="192" t="s">
        <v>220</v>
      </c>
      <c r="AU229" s="192" t="s">
        <v>81</v>
      </c>
      <c r="AY229" s="20" t="s">
        <v>158</v>
      </c>
      <c r="BE229" s="193">
        <f>IF(N229="základní",J229,0)</f>
        <v>0</v>
      </c>
      <c r="BF229" s="193">
        <f>IF(N229="snížená",J229,0)</f>
        <v>0</v>
      </c>
      <c r="BG229" s="193">
        <f>IF(N229="zákl. přenesená",J229,0)</f>
        <v>0</v>
      </c>
      <c r="BH229" s="193">
        <f>IF(N229="sníž. přenesená",J229,0)</f>
        <v>0</v>
      </c>
      <c r="BI229" s="193">
        <f>IF(N229="nulová",J229,0)</f>
        <v>0</v>
      </c>
      <c r="BJ229" s="20" t="s">
        <v>79</v>
      </c>
      <c r="BK229" s="193">
        <f>ROUND(I229*H229,2)</f>
        <v>0</v>
      </c>
      <c r="BL229" s="20" t="s">
        <v>165</v>
      </c>
      <c r="BM229" s="192" t="s">
        <v>1055</v>
      </c>
    </row>
    <row r="230" spans="1:65" s="2" customFormat="1">
      <c r="A230" s="37"/>
      <c r="B230" s="38"/>
      <c r="C230" s="39"/>
      <c r="D230" s="194" t="s">
        <v>167</v>
      </c>
      <c r="E230" s="39"/>
      <c r="F230" s="195" t="s">
        <v>1054</v>
      </c>
      <c r="G230" s="39"/>
      <c r="H230" s="39"/>
      <c r="I230" s="196"/>
      <c r="J230" s="39"/>
      <c r="K230" s="39"/>
      <c r="L230" s="42"/>
      <c r="M230" s="197"/>
      <c r="N230" s="198"/>
      <c r="O230" s="67"/>
      <c r="P230" s="67"/>
      <c r="Q230" s="67"/>
      <c r="R230" s="67"/>
      <c r="S230" s="67"/>
      <c r="T230" s="68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20" t="s">
        <v>167</v>
      </c>
      <c r="AU230" s="20" t="s">
        <v>81</v>
      </c>
    </row>
    <row r="231" spans="1:65" s="14" customFormat="1">
      <c r="B231" s="211"/>
      <c r="C231" s="212"/>
      <c r="D231" s="194" t="s">
        <v>176</v>
      </c>
      <c r="E231" s="213" t="s">
        <v>19</v>
      </c>
      <c r="F231" s="214" t="s">
        <v>79</v>
      </c>
      <c r="G231" s="212"/>
      <c r="H231" s="215">
        <v>1</v>
      </c>
      <c r="I231" s="216"/>
      <c r="J231" s="212"/>
      <c r="K231" s="212"/>
      <c r="L231" s="217"/>
      <c r="M231" s="218"/>
      <c r="N231" s="219"/>
      <c r="O231" s="219"/>
      <c r="P231" s="219"/>
      <c r="Q231" s="219"/>
      <c r="R231" s="219"/>
      <c r="S231" s="219"/>
      <c r="T231" s="220"/>
      <c r="AT231" s="221" t="s">
        <v>176</v>
      </c>
      <c r="AU231" s="221" t="s">
        <v>81</v>
      </c>
      <c r="AV231" s="14" t="s">
        <v>81</v>
      </c>
      <c r="AW231" s="14" t="s">
        <v>34</v>
      </c>
      <c r="AX231" s="14" t="s">
        <v>72</v>
      </c>
      <c r="AY231" s="221" t="s">
        <v>158</v>
      </c>
    </row>
    <row r="232" spans="1:65" s="15" customFormat="1">
      <c r="B232" s="222"/>
      <c r="C232" s="223"/>
      <c r="D232" s="194" t="s">
        <v>176</v>
      </c>
      <c r="E232" s="224" t="s">
        <v>19</v>
      </c>
      <c r="F232" s="225" t="s">
        <v>179</v>
      </c>
      <c r="G232" s="223"/>
      <c r="H232" s="226">
        <v>1</v>
      </c>
      <c r="I232" s="227"/>
      <c r="J232" s="223"/>
      <c r="K232" s="223"/>
      <c r="L232" s="228"/>
      <c r="M232" s="229"/>
      <c r="N232" s="230"/>
      <c r="O232" s="230"/>
      <c r="P232" s="230"/>
      <c r="Q232" s="230"/>
      <c r="R232" s="230"/>
      <c r="S232" s="230"/>
      <c r="T232" s="231"/>
      <c r="AT232" s="232" t="s">
        <v>176</v>
      </c>
      <c r="AU232" s="232" t="s">
        <v>81</v>
      </c>
      <c r="AV232" s="15" t="s">
        <v>165</v>
      </c>
      <c r="AW232" s="15" t="s">
        <v>34</v>
      </c>
      <c r="AX232" s="15" t="s">
        <v>79</v>
      </c>
      <c r="AY232" s="232" t="s">
        <v>158</v>
      </c>
    </row>
    <row r="233" spans="1:65" s="12" customFormat="1" ht="22.9" customHeight="1">
      <c r="B233" s="165"/>
      <c r="C233" s="166"/>
      <c r="D233" s="167" t="s">
        <v>71</v>
      </c>
      <c r="E233" s="179" t="s">
        <v>165</v>
      </c>
      <c r="F233" s="179" t="s">
        <v>467</v>
      </c>
      <c r="G233" s="166"/>
      <c r="H233" s="166"/>
      <c r="I233" s="169"/>
      <c r="J233" s="180">
        <f>BK233</f>
        <v>0</v>
      </c>
      <c r="K233" s="166"/>
      <c r="L233" s="171"/>
      <c r="M233" s="172"/>
      <c r="N233" s="173"/>
      <c r="O233" s="173"/>
      <c r="P233" s="174">
        <f>SUM(P234:P250)</f>
        <v>0</v>
      </c>
      <c r="Q233" s="173"/>
      <c r="R233" s="174">
        <f>SUM(R234:R250)</f>
        <v>371.93484298000004</v>
      </c>
      <c r="S233" s="173"/>
      <c r="T233" s="175">
        <f>SUM(T234:T250)</f>
        <v>0</v>
      </c>
      <c r="AR233" s="176" t="s">
        <v>79</v>
      </c>
      <c r="AT233" s="177" t="s">
        <v>71</v>
      </c>
      <c r="AU233" s="177" t="s">
        <v>79</v>
      </c>
      <c r="AY233" s="176" t="s">
        <v>158</v>
      </c>
      <c r="BK233" s="178">
        <f>SUM(BK234:BK250)</f>
        <v>0</v>
      </c>
    </row>
    <row r="234" spans="1:65" s="2" customFormat="1" ht="24.25" customHeight="1">
      <c r="A234" s="37"/>
      <c r="B234" s="38"/>
      <c r="C234" s="181" t="s">
        <v>351</v>
      </c>
      <c r="D234" s="181" t="s">
        <v>160</v>
      </c>
      <c r="E234" s="182" t="s">
        <v>469</v>
      </c>
      <c r="F234" s="183" t="s">
        <v>470</v>
      </c>
      <c r="G234" s="184" t="s">
        <v>163</v>
      </c>
      <c r="H234" s="185">
        <v>21.451000000000001</v>
      </c>
      <c r="I234" s="186"/>
      <c r="J234" s="187">
        <f>ROUND(I234*H234,2)</f>
        <v>0</v>
      </c>
      <c r="K234" s="183" t="s">
        <v>164</v>
      </c>
      <c r="L234" s="42"/>
      <c r="M234" s="188" t="s">
        <v>19</v>
      </c>
      <c r="N234" s="189" t="s">
        <v>43</v>
      </c>
      <c r="O234" s="67"/>
      <c r="P234" s="190">
        <f>O234*H234</f>
        <v>0</v>
      </c>
      <c r="Q234" s="190">
        <v>0.22797999999999999</v>
      </c>
      <c r="R234" s="190">
        <f>Q234*H234</f>
        <v>4.8903989799999996</v>
      </c>
      <c r="S234" s="190">
        <v>0</v>
      </c>
      <c r="T234" s="191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192" t="s">
        <v>165</v>
      </c>
      <c r="AT234" s="192" t="s">
        <v>160</v>
      </c>
      <c r="AU234" s="192" t="s">
        <v>81</v>
      </c>
      <c r="AY234" s="20" t="s">
        <v>158</v>
      </c>
      <c r="BE234" s="193">
        <f>IF(N234="základní",J234,0)</f>
        <v>0</v>
      </c>
      <c r="BF234" s="193">
        <f>IF(N234="snížená",J234,0)</f>
        <v>0</v>
      </c>
      <c r="BG234" s="193">
        <f>IF(N234="zákl. přenesená",J234,0)</f>
        <v>0</v>
      </c>
      <c r="BH234" s="193">
        <f>IF(N234="sníž. přenesená",J234,0)</f>
        <v>0</v>
      </c>
      <c r="BI234" s="193">
        <f>IF(N234="nulová",J234,0)</f>
        <v>0</v>
      </c>
      <c r="BJ234" s="20" t="s">
        <v>79</v>
      </c>
      <c r="BK234" s="193">
        <f>ROUND(I234*H234,2)</f>
        <v>0</v>
      </c>
      <c r="BL234" s="20" t="s">
        <v>165</v>
      </c>
      <c r="BM234" s="192" t="s">
        <v>1056</v>
      </c>
    </row>
    <row r="235" spans="1:65" s="2" customFormat="1" ht="18">
      <c r="A235" s="37"/>
      <c r="B235" s="38"/>
      <c r="C235" s="39"/>
      <c r="D235" s="194" t="s">
        <v>167</v>
      </c>
      <c r="E235" s="39"/>
      <c r="F235" s="195" t="s">
        <v>472</v>
      </c>
      <c r="G235" s="39"/>
      <c r="H235" s="39"/>
      <c r="I235" s="196"/>
      <c r="J235" s="39"/>
      <c r="K235" s="39"/>
      <c r="L235" s="42"/>
      <c r="M235" s="197"/>
      <c r="N235" s="198"/>
      <c r="O235" s="67"/>
      <c r="P235" s="67"/>
      <c r="Q235" s="67"/>
      <c r="R235" s="67"/>
      <c r="S235" s="67"/>
      <c r="T235" s="68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20" t="s">
        <v>167</v>
      </c>
      <c r="AU235" s="20" t="s">
        <v>81</v>
      </c>
    </row>
    <row r="236" spans="1:65" s="2" customFormat="1">
      <c r="A236" s="37"/>
      <c r="B236" s="38"/>
      <c r="C236" s="39"/>
      <c r="D236" s="199" t="s">
        <v>169</v>
      </c>
      <c r="E236" s="39"/>
      <c r="F236" s="200" t="s">
        <v>473</v>
      </c>
      <c r="G236" s="39"/>
      <c r="H236" s="39"/>
      <c r="I236" s="196"/>
      <c r="J236" s="39"/>
      <c r="K236" s="39"/>
      <c r="L236" s="42"/>
      <c r="M236" s="197"/>
      <c r="N236" s="198"/>
      <c r="O236" s="67"/>
      <c r="P236" s="67"/>
      <c r="Q236" s="67"/>
      <c r="R236" s="67"/>
      <c r="S236" s="67"/>
      <c r="T236" s="68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20" t="s">
        <v>169</v>
      </c>
      <c r="AU236" s="20" t="s">
        <v>81</v>
      </c>
    </row>
    <row r="237" spans="1:65" s="14" customFormat="1">
      <c r="B237" s="211"/>
      <c r="C237" s="212"/>
      <c r="D237" s="194" t="s">
        <v>176</v>
      </c>
      <c r="E237" s="213" t="s">
        <v>19</v>
      </c>
      <c r="F237" s="214" t="s">
        <v>1057</v>
      </c>
      <c r="G237" s="212"/>
      <c r="H237" s="215">
        <v>21.451000000000001</v>
      </c>
      <c r="I237" s="216"/>
      <c r="J237" s="212"/>
      <c r="K237" s="212"/>
      <c r="L237" s="217"/>
      <c r="M237" s="218"/>
      <c r="N237" s="219"/>
      <c r="O237" s="219"/>
      <c r="P237" s="219"/>
      <c r="Q237" s="219"/>
      <c r="R237" s="219"/>
      <c r="S237" s="219"/>
      <c r="T237" s="220"/>
      <c r="AT237" s="221" t="s">
        <v>176</v>
      </c>
      <c r="AU237" s="221" t="s">
        <v>81</v>
      </c>
      <c r="AV237" s="14" t="s">
        <v>81</v>
      </c>
      <c r="AW237" s="14" t="s">
        <v>34</v>
      </c>
      <c r="AX237" s="14" t="s">
        <v>72</v>
      </c>
      <c r="AY237" s="221" t="s">
        <v>158</v>
      </c>
    </row>
    <row r="238" spans="1:65" s="15" customFormat="1">
      <c r="B238" s="222"/>
      <c r="C238" s="223"/>
      <c r="D238" s="194" t="s">
        <v>176</v>
      </c>
      <c r="E238" s="224" t="s">
        <v>19</v>
      </c>
      <c r="F238" s="225" t="s">
        <v>179</v>
      </c>
      <c r="G238" s="223"/>
      <c r="H238" s="226">
        <v>21.451000000000001</v>
      </c>
      <c r="I238" s="227"/>
      <c r="J238" s="223"/>
      <c r="K238" s="223"/>
      <c r="L238" s="228"/>
      <c r="M238" s="229"/>
      <c r="N238" s="230"/>
      <c r="O238" s="230"/>
      <c r="P238" s="230"/>
      <c r="Q238" s="230"/>
      <c r="R238" s="230"/>
      <c r="S238" s="230"/>
      <c r="T238" s="231"/>
      <c r="AT238" s="232" t="s">
        <v>176</v>
      </c>
      <c r="AU238" s="232" t="s">
        <v>81</v>
      </c>
      <c r="AV238" s="15" t="s">
        <v>165</v>
      </c>
      <c r="AW238" s="15" t="s">
        <v>34</v>
      </c>
      <c r="AX238" s="15" t="s">
        <v>79</v>
      </c>
      <c r="AY238" s="232" t="s">
        <v>158</v>
      </c>
    </row>
    <row r="239" spans="1:65" s="2" customFormat="1" ht="24.25" customHeight="1">
      <c r="A239" s="37"/>
      <c r="B239" s="38"/>
      <c r="C239" s="181" t="s">
        <v>358</v>
      </c>
      <c r="D239" s="181" t="s">
        <v>160</v>
      </c>
      <c r="E239" s="182" t="s">
        <v>477</v>
      </c>
      <c r="F239" s="183" t="s">
        <v>478</v>
      </c>
      <c r="G239" s="184" t="s">
        <v>183</v>
      </c>
      <c r="H239" s="185">
        <v>139.66200000000001</v>
      </c>
      <c r="I239" s="186"/>
      <c r="J239" s="187">
        <f>ROUND(I239*H239,2)</f>
        <v>0</v>
      </c>
      <c r="K239" s="183" t="s">
        <v>164</v>
      </c>
      <c r="L239" s="42"/>
      <c r="M239" s="188" t="s">
        <v>19</v>
      </c>
      <c r="N239" s="189" t="s">
        <v>43</v>
      </c>
      <c r="O239" s="67"/>
      <c r="P239" s="190">
        <f>O239*H239</f>
        <v>0</v>
      </c>
      <c r="Q239" s="190">
        <v>2.4500000000000002</v>
      </c>
      <c r="R239" s="190">
        <f>Q239*H239</f>
        <v>342.17190000000005</v>
      </c>
      <c r="S239" s="190">
        <v>0</v>
      </c>
      <c r="T239" s="191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192" t="s">
        <v>165</v>
      </c>
      <c r="AT239" s="192" t="s">
        <v>160</v>
      </c>
      <c r="AU239" s="192" t="s">
        <v>81</v>
      </c>
      <c r="AY239" s="20" t="s">
        <v>158</v>
      </c>
      <c r="BE239" s="193">
        <f>IF(N239="základní",J239,0)</f>
        <v>0</v>
      </c>
      <c r="BF239" s="193">
        <f>IF(N239="snížená",J239,0)</f>
        <v>0</v>
      </c>
      <c r="BG239" s="193">
        <f>IF(N239="zákl. přenesená",J239,0)</f>
        <v>0</v>
      </c>
      <c r="BH239" s="193">
        <f>IF(N239="sníž. přenesená",J239,0)</f>
        <v>0</v>
      </c>
      <c r="BI239" s="193">
        <f>IF(N239="nulová",J239,0)</f>
        <v>0</v>
      </c>
      <c r="BJ239" s="20" t="s">
        <v>79</v>
      </c>
      <c r="BK239" s="193">
        <f>ROUND(I239*H239,2)</f>
        <v>0</v>
      </c>
      <c r="BL239" s="20" t="s">
        <v>165</v>
      </c>
      <c r="BM239" s="192" t="s">
        <v>1058</v>
      </c>
    </row>
    <row r="240" spans="1:65" s="2" customFormat="1" ht="18">
      <c r="A240" s="37"/>
      <c r="B240" s="38"/>
      <c r="C240" s="39"/>
      <c r="D240" s="194" t="s">
        <v>167</v>
      </c>
      <c r="E240" s="39"/>
      <c r="F240" s="195" t="s">
        <v>480</v>
      </c>
      <c r="G240" s="39"/>
      <c r="H240" s="39"/>
      <c r="I240" s="196"/>
      <c r="J240" s="39"/>
      <c r="K240" s="39"/>
      <c r="L240" s="42"/>
      <c r="M240" s="197"/>
      <c r="N240" s="198"/>
      <c r="O240" s="67"/>
      <c r="P240" s="67"/>
      <c r="Q240" s="67"/>
      <c r="R240" s="67"/>
      <c r="S240" s="67"/>
      <c r="T240" s="68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20" t="s">
        <v>167</v>
      </c>
      <c r="AU240" s="20" t="s">
        <v>81</v>
      </c>
    </row>
    <row r="241" spans="1:65" s="2" customFormat="1">
      <c r="A241" s="37"/>
      <c r="B241" s="38"/>
      <c r="C241" s="39"/>
      <c r="D241" s="199" t="s">
        <v>169</v>
      </c>
      <c r="E241" s="39"/>
      <c r="F241" s="200" t="s">
        <v>481</v>
      </c>
      <c r="G241" s="39"/>
      <c r="H241" s="39"/>
      <c r="I241" s="196"/>
      <c r="J241" s="39"/>
      <c r="K241" s="39"/>
      <c r="L241" s="42"/>
      <c r="M241" s="197"/>
      <c r="N241" s="198"/>
      <c r="O241" s="67"/>
      <c r="P241" s="67"/>
      <c r="Q241" s="67"/>
      <c r="R241" s="67"/>
      <c r="S241" s="67"/>
      <c r="T241" s="68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20" t="s">
        <v>169</v>
      </c>
      <c r="AU241" s="20" t="s">
        <v>81</v>
      </c>
    </row>
    <row r="242" spans="1:65" s="14" customFormat="1">
      <c r="B242" s="211"/>
      <c r="C242" s="212"/>
      <c r="D242" s="194" t="s">
        <v>176</v>
      </c>
      <c r="E242" s="213" t="s">
        <v>19</v>
      </c>
      <c r="F242" s="214" t="s">
        <v>1059</v>
      </c>
      <c r="G242" s="212"/>
      <c r="H242" s="215">
        <v>144</v>
      </c>
      <c r="I242" s="216"/>
      <c r="J242" s="212"/>
      <c r="K242" s="212"/>
      <c r="L242" s="217"/>
      <c r="M242" s="218"/>
      <c r="N242" s="219"/>
      <c r="O242" s="219"/>
      <c r="P242" s="219"/>
      <c r="Q242" s="219"/>
      <c r="R242" s="219"/>
      <c r="S242" s="219"/>
      <c r="T242" s="220"/>
      <c r="AT242" s="221" t="s">
        <v>176</v>
      </c>
      <c r="AU242" s="221" t="s">
        <v>81</v>
      </c>
      <c r="AV242" s="14" t="s">
        <v>81</v>
      </c>
      <c r="AW242" s="14" t="s">
        <v>34</v>
      </c>
      <c r="AX242" s="14" t="s">
        <v>72</v>
      </c>
      <c r="AY242" s="221" t="s">
        <v>158</v>
      </c>
    </row>
    <row r="243" spans="1:65" s="14" customFormat="1">
      <c r="B243" s="211"/>
      <c r="C243" s="212"/>
      <c r="D243" s="194" t="s">
        <v>176</v>
      </c>
      <c r="E243" s="213" t="s">
        <v>19</v>
      </c>
      <c r="F243" s="214" t="s">
        <v>1060</v>
      </c>
      <c r="G243" s="212"/>
      <c r="H243" s="215">
        <v>-10</v>
      </c>
      <c r="I243" s="216"/>
      <c r="J243" s="212"/>
      <c r="K243" s="212"/>
      <c r="L243" s="217"/>
      <c r="M243" s="218"/>
      <c r="N243" s="219"/>
      <c r="O243" s="219"/>
      <c r="P243" s="219"/>
      <c r="Q243" s="219"/>
      <c r="R243" s="219"/>
      <c r="S243" s="219"/>
      <c r="T243" s="220"/>
      <c r="AT243" s="221" t="s">
        <v>176</v>
      </c>
      <c r="AU243" s="221" t="s">
        <v>81</v>
      </c>
      <c r="AV243" s="14" t="s">
        <v>81</v>
      </c>
      <c r="AW243" s="14" t="s">
        <v>34</v>
      </c>
      <c r="AX243" s="14" t="s">
        <v>72</v>
      </c>
      <c r="AY243" s="221" t="s">
        <v>158</v>
      </c>
    </row>
    <row r="244" spans="1:65" s="14" customFormat="1">
      <c r="B244" s="211"/>
      <c r="C244" s="212"/>
      <c r="D244" s="194" t="s">
        <v>176</v>
      </c>
      <c r="E244" s="213" t="s">
        <v>19</v>
      </c>
      <c r="F244" s="214" t="s">
        <v>1061</v>
      </c>
      <c r="G244" s="212"/>
      <c r="H244" s="215">
        <v>5.6619999999999999</v>
      </c>
      <c r="I244" s="216"/>
      <c r="J244" s="212"/>
      <c r="K244" s="212"/>
      <c r="L244" s="217"/>
      <c r="M244" s="218"/>
      <c r="N244" s="219"/>
      <c r="O244" s="219"/>
      <c r="P244" s="219"/>
      <c r="Q244" s="219"/>
      <c r="R244" s="219"/>
      <c r="S244" s="219"/>
      <c r="T244" s="220"/>
      <c r="AT244" s="221" t="s">
        <v>176</v>
      </c>
      <c r="AU244" s="221" t="s">
        <v>81</v>
      </c>
      <c r="AV244" s="14" t="s">
        <v>81</v>
      </c>
      <c r="AW244" s="14" t="s">
        <v>34</v>
      </c>
      <c r="AX244" s="14" t="s">
        <v>72</v>
      </c>
      <c r="AY244" s="221" t="s">
        <v>158</v>
      </c>
    </row>
    <row r="245" spans="1:65" s="15" customFormat="1">
      <c r="B245" s="222"/>
      <c r="C245" s="223"/>
      <c r="D245" s="194" t="s">
        <v>176</v>
      </c>
      <c r="E245" s="224" t="s">
        <v>19</v>
      </c>
      <c r="F245" s="225" t="s">
        <v>179</v>
      </c>
      <c r="G245" s="223"/>
      <c r="H245" s="226">
        <v>139.66200000000001</v>
      </c>
      <c r="I245" s="227"/>
      <c r="J245" s="223"/>
      <c r="K245" s="223"/>
      <c r="L245" s="228"/>
      <c r="M245" s="229"/>
      <c r="N245" s="230"/>
      <c r="O245" s="230"/>
      <c r="P245" s="230"/>
      <c r="Q245" s="230"/>
      <c r="R245" s="230"/>
      <c r="S245" s="230"/>
      <c r="T245" s="231"/>
      <c r="AT245" s="232" t="s">
        <v>176</v>
      </c>
      <c r="AU245" s="232" t="s">
        <v>81</v>
      </c>
      <c r="AV245" s="15" t="s">
        <v>165</v>
      </c>
      <c r="AW245" s="15" t="s">
        <v>34</v>
      </c>
      <c r="AX245" s="15" t="s">
        <v>79</v>
      </c>
      <c r="AY245" s="232" t="s">
        <v>158</v>
      </c>
    </row>
    <row r="246" spans="1:65" s="2" customFormat="1" ht="33" customHeight="1">
      <c r="A246" s="37"/>
      <c r="B246" s="38"/>
      <c r="C246" s="181" t="s">
        <v>365</v>
      </c>
      <c r="D246" s="181" t="s">
        <v>160</v>
      </c>
      <c r="E246" s="182" t="s">
        <v>485</v>
      </c>
      <c r="F246" s="183" t="s">
        <v>486</v>
      </c>
      <c r="G246" s="184" t="s">
        <v>163</v>
      </c>
      <c r="H246" s="185">
        <v>24.12</v>
      </c>
      <c r="I246" s="186"/>
      <c r="J246" s="187">
        <f>ROUND(I246*H246,2)</f>
        <v>0</v>
      </c>
      <c r="K246" s="183" t="s">
        <v>164</v>
      </c>
      <c r="L246" s="42"/>
      <c r="M246" s="188" t="s">
        <v>19</v>
      </c>
      <c r="N246" s="189" t="s">
        <v>43</v>
      </c>
      <c r="O246" s="67"/>
      <c r="P246" s="190">
        <f>O246*H246</f>
        <v>0</v>
      </c>
      <c r="Q246" s="190">
        <v>1.0311999999999999</v>
      </c>
      <c r="R246" s="190">
        <f>Q246*H246</f>
        <v>24.872543999999998</v>
      </c>
      <c r="S246" s="190">
        <v>0</v>
      </c>
      <c r="T246" s="191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192" t="s">
        <v>165</v>
      </c>
      <c r="AT246" s="192" t="s">
        <v>160</v>
      </c>
      <c r="AU246" s="192" t="s">
        <v>81</v>
      </c>
      <c r="AY246" s="20" t="s">
        <v>158</v>
      </c>
      <c r="BE246" s="193">
        <f>IF(N246="základní",J246,0)</f>
        <v>0</v>
      </c>
      <c r="BF246" s="193">
        <f>IF(N246="snížená",J246,0)</f>
        <v>0</v>
      </c>
      <c r="BG246" s="193">
        <f>IF(N246="zákl. přenesená",J246,0)</f>
        <v>0</v>
      </c>
      <c r="BH246" s="193">
        <f>IF(N246="sníž. přenesená",J246,0)</f>
        <v>0</v>
      </c>
      <c r="BI246" s="193">
        <f>IF(N246="nulová",J246,0)</f>
        <v>0</v>
      </c>
      <c r="BJ246" s="20" t="s">
        <v>79</v>
      </c>
      <c r="BK246" s="193">
        <f>ROUND(I246*H246,2)</f>
        <v>0</v>
      </c>
      <c r="BL246" s="20" t="s">
        <v>165</v>
      </c>
      <c r="BM246" s="192" t="s">
        <v>1062</v>
      </c>
    </row>
    <row r="247" spans="1:65" s="2" customFormat="1" ht="27">
      <c r="A247" s="37"/>
      <c r="B247" s="38"/>
      <c r="C247" s="39"/>
      <c r="D247" s="194" t="s">
        <v>167</v>
      </c>
      <c r="E247" s="39"/>
      <c r="F247" s="195" t="s">
        <v>488</v>
      </c>
      <c r="G247" s="39"/>
      <c r="H247" s="39"/>
      <c r="I247" s="196"/>
      <c r="J247" s="39"/>
      <c r="K247" s="39"/>
      <c r="L247" s="42"/>
      <c r="M247" s="197"/>
      <c r="N247" s="198"/>
      <c r="O247" s="67"/>
      <c r="P247" s="67"/>
      <c r="Q247" s="67"/>
      <c r="R247" s="67"/>
      <c r="S247" s="67"/>
      <c r="T247" s="68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20" t="s">
        <v>167</v>
      </c>
      <c r="AU247" s="20" t="s">
        <v>81</v>
      </c>
    </row>
    <row r="248" spans="1:65" s="2" customFormat="1">
      <c r="A248" s="37"/>
      <c r="B248" s="38"/>
      <c r="C248" s="39"/>
      <c r="D248" s="199" t="s">
        <v>169</v>
      </c>
      <c r="E248" s="39"/>
      <c r="F248" s="200" t="s">
        <v>489</v>
      </c>
      <c r="G248" s="39"/>
      <c r="H248" s="39"/>
      <c r="I248" s="196"/>
      <c r="J248" s="39"/>
      <c r="K248" s="39"/>
      <c r="L248" s="42"/>
      <c r="M248" s="197"/>
      <c r="N248" s="198"/>
      <c r="O248" s="67"/>
      <c r="P248" s="67"/>
      <c r="Q248" s="67"/>
      <c r="R248" s="67"/>
      <c r="S248" s="67"/>
      <c r="T248" s="68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20" t="s">
        <v>169</v>
      </c>
      <c r="AU248" s="20" t="s">
        <v>81</v>
      </c>
    </row>
    <row r="249" spans="1:65" s="14" customFormat="1">
      <c r="B249" s="211"/>
      <c r="C249" s="212"/>
      <c r="D249" s="194" t="s">
        <v>176</v>
      </c>
      <c r="E249" s="213" t="s">
        <v>19</v>
      </c>
      <c r="F249" s="214" t="s">
        <v>1063</v>
      </c>
      <c r="G249" s="212"/>
      <c r="H249" s="215">
        <v>24.12</v>
      </c>
      <c r="I249" s="216"/>
      <c r="J249" s="212"/>
      <c r="K249" s="212"/>
      <c r="L249" s="217"/>
      <c r="M249" s="218"/>
      <c r="N249" s="219"/>
      <c r="O249" s="219"/>
      <c r="P249" s="219"/>
      <c r="Q249" s="219"/>
      <c r="R249" s="219"/>
      <c r="S249" s="219"/>
      <c r="T249" s="220"/>
      <c r="AT249" s="221" t="s">
        <v>176</v>
      </c>
      <c r="AU249" s="221" t="s">
        <v>81</v>
      </c>
      <c r="AV249" s="14" t="s">
        <v>81</v>
      </c>
      <c r="AW249" s="14" t="s">
        <v>34</v>
      </c>
      <c r="AX249" s="14" t="s">
        <v>72</v>
      </c>
      <c r="AY249" s="221" t="s">
        <v>158</v>
      </c>
    </row>
    <row r="250" spans="1:65" s="15" customFormat="1">
      <c r="B250" s="222"/>
      <c r="C250" s="223"/>
      <c r="D250" s="194" t="s">
        <v>176</v>
      </c>
      <c r="E250" s="224" t="s">
        <v>19</v>
      </c>
      <c r="F250" s="225" t="s">
        <v>179</v>
      </c>
      <c r="G250" s="223"/>
      <c r="H250" s="226">
        <v>24.12</v>
      </c>
      <c r="I250" s="227"/>
      <c r="J250" s="223"/>
      <c r="K250" s="223"/>
      <c r="L250" s="228"/>
      <c r="M250" s="229"/>
      <c r="N250" s="230"/>
      <c r="O250" s="230"/>
      <c r="P250" s="230"/>
      <c r="Q250" s="230"/>
      <c r="R250" s="230"/>
      <c r="S250" s="230"/>
      <c r="T250" s="231"/>
      <c r="AT250" s="232" t="s">
        <v>176</v>
      </c>
      <c r="AU250" s="232" t="s">
        <v>81</v>
      </c>
      <c r="AV250" s="15" t="s">
        <v>165</v>
      </c>
      <c r="AW250" s="15" t="s">
        <v>34</v>
      </c>
      <c r="AX250" s="15" t="s">
        <v>79</v>
      </c>
      <c r="AY250" s="232" t="s">
        <v>158</v>
      </c>
    </row>
    <row r="251" spans="1:65" s="12" customFormat="1" ht="22.9" customHeight="1">
      <c r="B251" s="165"/>
      <c r="C251" s="166"/>
      <c r="D251" s="167" t="s">
        <v>71</v>
      </c>
      <c r="E251" s="179" t="s">
        <v>204</v>
      </c>
      <c r="F251" s="179" t="s">
        <v>492</v>
      </c>
      <c r="G251" s="166"/>
      <c r="H251" s="166"/>
      <c r="I251" s="169"/>
      <c r="J251" s="180">
        <f>BK251</f>
        <v>0</v>
      </c>
      <c r="K251" s="166"/>
      <c r="L251" s="171"/>
      <c r="M251" s="172"/>
      <c r="N251" s="173"/>
      <c r="O251" s="173"/>
      <c r="P251" s="174">
        <f>SUM(P252:P257)</f>
        <v>0</v>
      </c>
      <c r="Q251" s="173"/>
      <c r="R251" s="174">
        <f>SUM(R252:R257)</f>
        <v>8.8547999999999995E-3</v>
      </c>
      <c r="S251" s="173"/>
      <c r="T251" s="175">
        <f>SUM(T252:T257)</f>
        <v>0</v>
      </c>
      <c r="AR251" s="176" t="s">
        <v>79</v>
      </c>
      <c r="AT251" s="177" t="s">
        <v>71</v>
      </c>
      <c r="AU251" s="177" t="s">
        <v>79</v>
      </c>
      <c r="AY251" s="176" t="s">
        <v>158</v>
      </c>
      <c r="BK251" s="178">
        <f>SUM(BK252:BK257)</f>
        <v>0</v>
      </c>
    </row>
    <row r="252" spans="1:65" s="2" customFormat="1" ht="33" customHeight="1">
      <c r="A252" s="37"/>
      <c r="B252" s="38"/>
      <c r="C252" s="181" t="s">
        <v>372</v>
      </c>
      <c r="D252" s="181" t="s">
        <v>160</v>
      </c>
      <c r="E252" s="182" t="s">
        <v>501</v>
      </c>
      <c r="F252" s="183" t="s">
        <v>502</v>
      </c>
      <c r="G252" s="184" t="s">
        <v>191</v>
      </c>
      <c r="H252" s="185">
        <v>18.84</v>
      </c>
      <c r="I252" s="186"/>
      <c r="J252" s="187">
        <f>ROUND(I252*H252,2)</f>
        <v>0</v>
      </c>
      <c r="K252" s="183" t="s">
        <v>164</v>
      </c>
      <c r="L252" s="42"/>
      <c r="M252" s="188" t="s">
        <v>19</v>
      </c>
      <c r="N252" s="189" t="s">
        <v>43</v>
      </c>
      <c r="O252" s="67"/>
      <c r="P252" s="190">
        <f>O252*H252</f>
        <v>0</v>
      </c>
      <c r="Q252" s="190">
        <v>4.6999999999999999E-4</v>
      </c>
      <c r="R252" s="190">
        <f>Q252*H252</f>
        <v>8.8547999999999995E-3</v>
      </c>
      <c r="S252" s="190">
        <v>0</v>
      </c>
      <c r="T252" s="191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192" t="s">
        <v>165</v>
      </c>
      <c r="AT252" s="192" t="s">
        <v>160</v>
      </c>
      <c r="AU252" s="192" t="s">
        <v>81</v>
      </c>
      <c r="AY252" s="20" t="s">
        <v>158</v>
      </c>
      <c r="BE252" s="193">
        <f>IF(N252="základní",J252,0)</f>
        <v>0</v>
      </c>
      <c r="BF252" s="193">
        <f>IF(N252="snížená",J252,0)</f>
        <v>0</v>
      </c>
      <c r="BG252" s="193">
        <f>IF(N252="zákl. přenesená",J252,0)</f>
        <v>0</v>
      </c>
      <c r="BH252" s="193">
        <f>IF(N252="sníž. přenesená",J252,0)</f>
        <v>0</v>
      </c>
      <c r="BI252" s="193">
        <f>IF(N252="nulová",J252,0)</f>
        <v>0</v>
      </c>
      <c r="BJ252" s="20" t="s">
        <v>79</v>
      </c>
      <c r="BK252" s="193">
        <f>ROUND(I252*H252,2)</f>
        <v>0</v>
      </c>
      <c r="BL252" s="20" t="s">
        <v>165</v>
      </c>
      <c r="BM252" s="192" t="s">
        <v>1064</v>
      </c>
    </row>
    <row r="253" spans="1:65" s="2" customFormat="1" ht="36">
      <c r="A253" s="37"/>
      <c r="B253" s="38"/>
      <c r="C253" s="39"/>
      <c r="D253" s="194" t="s">
        <v>167</v>
      </c>
      <c r="E253" s="39"/>
      <c r="F253" s="195" t="s">
        <v>504</v>
      </c>
      <c r="G253" s="39"/>
      <c r="H253" s="39"/>
      <c r="I253" s="196"/>
      <c r="J253" s="39"/>
      <c r="K253" s="39"/>
      <c r="L253" s="42"/>
      <c r="M253" s="197"/>
      <c r="N253" s="198"/>
      <c r="O253" s="67"/>
      <c r="P253" s="67"/>
      <c r="Q253" s="67"/>
      <c r="R253" s="67"/>
      <c r="S253" s="67"/>
      <c r="T253" s="68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T253" s="20" t="s">
        <v>167</v>
      </c>
      <c r="AU253" s="20" t="s">
        <v>81</v>
      </c>
    </row>
    <row r="254" spans="1:65" s="2" customFormat="1">
      <c r="A254" s="37"/>
      <c r="B254" s="38"/>
      <c r="C254" s="39"/>
      <c r="D254" s="199" t="s">
        <v>169</v>
      </c>
      <c r="E254" s="39"/>
      <c r="F254" s="200" t="s">
        <v>505</v>
      </c>
      <c r="G254" s="39"/>
      <c r="H254" s="39"/>
      <c r="I254" s="196"/>
      <c r="J254" s="39"/>
      <c r="K254" s="39"/>
      <c r="L254" s="42"/>
      <c r="M254" s="197"/>
      <c r="N254" s="198"/>
      <c r="O254" s="67"/>
      <c r="P254" s="67"/>
      <c r="Q254" s="67"/>
      <c r="R254" s="67"/>
      <c r="S254" s="67"/>
      <c r="T254" s="68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T254" s="20" t="s">
        <v>169</v>
      </c>
      <c r="AU254" s="20" t="s">
        <v>81</v>
      </c>
    </row>
    <row r="255" spans="1:65" s="13" customFormat="1" ht="20">
      <c r="B255" s="201"/>
      <c r="C255" s="202"/>
      <c r="D255" s="194" t="s">
        <v>176</v>
      </c>
      <c r="E255" s="203" t="s">
        <v>19</v>
      </c>
      <c r="F255" s="204" t="s">
        <v>1065</v>
      </c>
      <c r="G255" s="202"/>
      <c r="H255" s="203" t="s">
        <v>19</v>
      </c>
      <c r="I255" s="205"/>
      <c r="J255" s="202"/>
      <c r="K255" s="202"/>
      <c r="L255" s="206"/>
      <c r="M255" s="207"/>
      <c r="N255" s="208"/>
      <c r="O255" s="208"/>
      <c r="P255" s="208"/>
      <c r="Q255" s="208"/>
      <c r="R255" s="208"/>
      <c r="S255" s="208"/>
      <c r="T255" s="209"/>
      <c r="AT255" s="210" t="s">
        <v>176</v>
      </c>
      <c r="AU255" s="210" t="s">
        <v>81</v>
      </c>
      <c r="AV255" s="13" t="s">
        <v>79</v>
      </c>
      <c r="AW255" s="13" t="s">
        <v>34</v>
      </c>
      <c r="AX255" s="13" t="s">
        <v>72</v>
      </c>
      <c r="AY255" s="210" t="s">
        <v>158</v>
      </c>
    </row>
    <row r="256" spans="1:65" s="14" customFormat="1">
      <c r="B256" s="211"/>
      <c r="C256" s="212"/>
      <c r="D256" s="194" t="s">
        <v>176</v>
      </c>
      <c r="E256" s="213" t="s">
        <v>19</v>
      </c>
      <c r="F256" s="214" t="s">
        <v>1066</v>
      </c>
      <c r="G256" s="212"/>
      <c r="H256" s="215">
        <v>18.84</v>
      </c>
      <c r="I256" s="216"/>
      <c r="J256" s="212"/>
      <c r="K256" s="212"/>
      <c r="L256" s="217"/>
      <c r="M256" s="218"/>
      <c r="N256" s="219"/>
      <c r="O256" s="219"/>
      <c r="P256" s="219"/>
      <c r="Q256" s="219"/>
      <c r="R256" s="219"/>
      <c r="S256" s="219"/>
      <c r="T256" s="220"/>
      <c r="AT256" s="221" t="s">
        <v>176</v>
      </c>
      <c r="AU256" s="221" t="s">
        <v>81</v>
      </c>
      <c r="AV256" s="14" t="s">
        <v>81</v>
      </c>
      <c r="AW256" s="14" t="s">
        <v>34</v>
      </c>
      <c r="AX256" s="14" t="s">
        <v>72</v>
      </c>
      <c r="AY256" s="221" t="s">
        <v>158</v>
      </c>
    </row>
    <row r="257" spans="1:65" s="15" customFormat="1">
      <c r="B257" s="222"/>
      <c r="C257" s="223"/>
      <c r="D257" s="194" t="s">
        <v>176</v>
      </c>
      <c r="E257" s="224" t="s">
        <v>19</v>
      </c>
      <c r="F257" s="225" t="s">
        <v>179</v>
      </c>
      <c r="G257" s="223"/>
      <c r="H257" s="226">
        <v>18.84</v>
      </c>
      <c r="I257" s="227"/>
      <c r="J257" s="223"/>
      <c r="K257" s="223"/>
      <c r="L257" s="228"/>
      <c r="M257" s="229"/>
      <c r="N257" s="230"/>
      <c r="O257" s="230"/>
      <c r="P257" s="230"/>
      <c r="Q257" s="230"/>
      <c r="R257" s="230"/>
      <c r="S257" s="230"/>
      <c r="T257" s="231"/>
      <c r="AT257" s="232" t="s">
        <v>176</v>
      </c>
      <c r="AU257" s="232" t="s">
        <v>81</v>
      </c>
      <c r="AV257" s="15" t="s">
        <v>165</v>
      </c>
      <c r="AW257" s="15" t="s">
        <v>34</v>
      </c>
      <c r="AX257" s="15" t="s">
        <v>79</v>
      </c>
      <c r="AY257" s="232" t="s">
        <v>158</v>
      </c>
    </row>
    <row r="258" spans="1:65" s="12" customFormat="1" ht="22.9" customHeight="1">
      <c r="B258" s="165"/>
      <c r="C258" s="166"/>
      <c r="D258" s="167" t="s">
        <v>71</v>
      </c>
      <c r="E258" s="179" t="s">
        <v>227</v>
      </c>
      <c r="F258" s="179" t="s">
        <v>508</v>
      </c>
      <c r="G258" s="166"/>
      <c r="H258" s="166"/>
      <c r="I258" s="169"/>
      <c r="J258" s="180">
        <f>BK258</f>
        <v>0</v>
      </c>
      <c r="K258" s="166"/>
      <c r="L258" s="171"/>
      <c r="M258" s="172"/>
      <c r="N258" s="173"/>
      <c r="O258" s="173"/>
      <c r="P258" s="174">
        <f>SUM(P259:P285)</f>
        <v>0</v>
      </c>
      <c r="Q258" s="173"/>
      <c r="R258" s="174">
        <f>SUM(R259:R285)</f>
        <v>5.7908395499999994</v>
      </c>
      <c r="S258" s="173"/>
      <c r="T258" s="175">
        <f>SUM(T259:T285)</f>
        <v>116.7741</v>
      </c>
      <c r="AR258" s="176" t="s">
        <v>79</v>
      </c>
      <c r="AT258" s="177" t="s">
        <v>71</v>
      </c>
      <c r="AU258" s="177" t="s">
        <v>79</v>
      </c>
      <c r="AY258" s="176" t="s">
        <v>158</v>
      </c>
      <c r="BK258" s="178">
        <f>SUM(BK259:BK285)</f>
        <v>0</v>
      </c>
    </row>
    <row r="259" spans="1:65" s="2" customFormat="1" ht="24.25" customHeight="1">
      <c r="A259" s="37"/>
      <c r="B259" s="38"/>
      <c r="C259" s="181" t="s">
        <v>380</v>
      </c>
      <c r="D259" s="181" t="s">
        <v>160</v>
      </c>
      <c r="E259" s="182" t="s">
        <v>577</v>
      </c>
      <c r="F259" s="183" t="s">
        <v>578</v>
      </c>
      <c r="G259" s="184" t="s">
        <v>375</v>
      </c>
      <c r="H259" s="185">
        <v>1</v>
      </c>
      <c r="I259" s="186"/>
      <c r="J259" s="187">
        <f>ROUND(I259*H259,2)</f>
        <v>0</v>
      </c>
      <c r="K259" s="183" t="s">
        <v>164</v>
      </c>
      <c r="L259" s="42"/>
      <c r="M259" s="188" t="s">
        <v>19</v>
      </c>
      <c r="N259" s="189" t="s">
        <v>43</v>
      </c>
      <c r="O259" s="67"/>
      <c r="P259" s="190">
        <f>O259*H259</f>
        <v>0</v>
      </c>
      <c r="Q259" s="190">
        <v>6.4900000000000001E-3</v>
      </c>
      <c r="R259" s="190">
        <f>Q259*H259</f>
        <v>6.4900000000000001E-3</v>
      </c>
      <c r="S259" s="190">
        <v>0</v>
      </c>
      <c r="T259" s="191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192" t="s">
        <v>165</v>
      </c>
      <c r="AT259" s="192" t="s">
        <v>160</v>
      </c>
      <c r="AU259" s="192" t="s">
        <v>81</v>
      </c>
      <c r="AY259" s="20" t="s">
        <v>158</v>
      </c>
      <c r="BE259" s="193">
        <f>IF(N259="základní",J259,0)</f>
        <v>0</v>
      </c>
      <c r="BF259" s="193">
        <f>IF(N259="snížená",J259,0)</f>
        <v>0</v>
      </c>
      <c r="BG259" s="193">
        <f>IF(N259="zákl. přenesená",J259,0)</f>
        <v>0</v>
      </c>
      <c r="BH259" s="193">
        <f>IF(N259="sníž. přenesená",J259,0)</f>
        <v>0</v>
      </c>
      <c r="BI259" s="193">
        <f>IF(N259="nulová",J259,0)</f>
        <v>0</v>
      </c>
      <c r="BJ259" s="20" t="s">
        <v>79</v>
      </c>
      <c r="BK259" s="193">
        <f>ROUND(I259*H259,2)</f>
        <v>0</v>
      </c>
      <c r="BL259" s="20" t="s">
        <v>165</v>
      </c>
      <c r="BM259" s="192" t="s">
        <v>1067</v>
      </c>
    </row>
    <row r="260" spans="1:65" s="2" customFormat="1" ht="18">
      <c r="A260" s="37"/>
      <c r="B260" s="38"/>
      <c r="C260" s="39"/>
      <c r="D260" s="194" t="s">
        <v>167</v>
      </c>
      <c r="E260" s="39"/>
      <c r="F260" s="195" t="s">
        <v>580</v>
      </c>
      <c r="G260" s="39"/>
      <c r="H260" s="39"/>
      <c r="I260" s="196"/>
      <c r="J260" s="39"/>
      <c r="K260" s="39"/>
      <c r="L260" s="42"/>
      <c r="M260" s="197"/>
      <c r="N260" s="198"/>
      <c r="O260" s="67"/>
      <c r="P260" s="67"/>
      <c r="Q260" s="67"/>
      <c r="R260" s="67"/>
      <c r="S260" s="67"/>
      <c r="T260" s="68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T260" s="20" t="s">
        <v>167</v>
      </c>
      <c r="AU260" s="20" t="s">
        <v>81</v>
      </c>
    </row>
    <row r="261" spans="1:65" s="2" customFormat="1">
      <c r="A261" s="37"/>
      <c r="B261" s="38"/>
      <c r="C261" s="39"/>
      <c r="D261" s="199" t="s">
        <v>169</v>
      </c>
      <c r="E261" s="39"/>
      <c r="F261" s="200" t="s">
        <v>581</v>
      </c>
      <c r="G261" s="39"/>
      <c r="H261" s="39"/>
      <c r="I261" s="196"/>
      <c r="J261" s="39"/>
      <c r="K261" s="39"/>
      <c r="L261" s="42"/>
      <c r="M261" s="197"/>
      <c r="N261" s="198"/>
      <c r="O261" s="67"/>
      <c r="P261" s="67"/>
      <c r="Q261" s="67"/>
      <c r="R261" s="67"/>
      <c r="S261" s="67"/>
      <c r="T261" s="68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T261" s="20" t="s">
        <v>169</v>
      </c>
      <c r="AU261" s="20" t="s">
        <v>81</v>
      </c>
    </row>
    <row r="262" spans="1:65" s="13" customFormat="1">
      <c r="B262" s="201"/>
      <c r="C262" s="202"/>
      <c r="D262" s="194" t="s">
        <v>176</v>
      </c>
      <c r="E262" s="203" t="s">
        <v>19</v>
      </c>
      <c r="F262" s="204" t="s">
        <v>582</v>
      </c>
      <c r="G262" s="202"/>
      <c r="H262" s="203" t="s">
        <v>19</v>
      </c>
      <c r="I262" s="205"/>
      <c r="J262" s="202"/>
      <c r="K262" s="202"/>
      <c r="L262" s="206"/>
      <c r="M262" s="207"/>
      <c r="N262" s="208"/>
      <c r="O262" s="208"/>
      <c r="P262" s="208"/>
      <c r="Q262" s="208"/>
      <c r="R262" s="208"/>
      <c r="S262" s="208"/>
      <c r="T262" s="209"/>
      <c r="AT262" s="210" t="s">
        <v>176</v>
      </c>
      <c r="AU262" s="210" t="s">
        <v>81</v>
      </c>
      <c r="AV262" s="13" t="s">
        <v>79</v>
      </c>
      <c r="AW262" s="13" t="s">
        <v>34</v>
      </c>
      <c r="AX262" s="13" t="s">
        <v>72</v>
      </c>
      <c r="AY262" s="210" t="s">
        <v>158</v>
      </c>
    </row>
    <row r="263" spans="1:65" s="14" customFormat="1">
      <c r="B263" s="211"/>
      <c r="C263" s="212"/>
      <c r="D263" s="194" t="s">
        <v>176</v>
      </c>
      <c r="E263" s="213" t="s">
        <v>19</v>
      </c>
      <c r="F263" s="214" t="s">
        <v>1068</v>
      </c>
      <c r="G263" s="212"/>
      <c r="H263" s="215">
        <v>1</v>
      </c>
      <c r="I263" s="216"/>
      <c r="J263" s="212"/>
      <c r="K263" s="212"/>
      <c r="L263" s="217"/>
      <c r="M263" s="218"/>
      <c r="N263" s="219"/>
      <c r="O263" s="219"/>
      <c r="P263" s="219"/>
      <c r="Q263" s="219"/>
      <c r="R263" s="219"/>
      <c r="S263" s="219"/>
      <c r="T263" s="220"/>
      <c r="AT263" s="221" t="s">
        <v>176</v>
      </c>
      <c r="AU263" s="221" t="s">
        <v>81</v>
      </c>
      <c r="AV263" s="14" t="s">
        <v>81</v>
      </c>
      <c r="AW263" s="14" t="s">
        <v>34</v>
      </c>
      <c r="AX263" s="14" t="s">
        <v>72</v>
      </c>
      <c r="AY263" s="221" t="s">
        <v>158</v>
      </c>
    </row>
    <row r="264" spans="1:65" s="15" customFormat="1">
      <c r="B264" s="222"/>
      <c r="C264" s="223"/>
      <c r="D264" s="194" t="s">
        <v>176</v>
      </c>
      <c r="E264" s="224" t="s">
        <v>19</v>
      </c>
      <c r="F264" s="225" t="s">
        <v>179</v>
      </c>
      <c r="G264" s="223"/>
      <c r="H264" s="226">
        <v>1</v>
      </c>
      <c r="I264" s="227"/>
      <c r="J264" s="223"/>
      <c r="K264" s="223"/>
      <c r="L264" s="228"/>
      <c r="M264" s="229"/>
      <c r="N264" s="230"/>
      <c r="O264" s="230"/>
      <c r="P264" s="230"/>
      <c r="Q264" s="230"/>
      <c r="R264" s="230"/>
      <c r="S264" s="230"/>
      <c r="T264" s="231"/>
      <c r="AT264" s="232" t="s">
        <v>176</v>
      </c>
      <c r="AU264" s="232" t="s">
        <v>81</v>
      </c>
      <c r="AV264" s="15" t="s">
        <v>165</v>
      </c>
      <c r="AW264" s="15" t="s">
        <v>34</v>
      </c>
      <c r="AX264" s="15" t="s">
        <v>79</v>
      </c>
      <c r="AY264" s="232" t="s">
        <v>158</v>
      </c>
    </row>
    <row r="265" spans="1:65" s="2" customFormat="1" ht="16.5" customHeight="1">
      <c r="A265" s="37"/>
      <c r="B265" s="38"/>
      <c r="C265" s="181" t="s">
        <v>388</v>
      </c>
      <c r="D265" s="181" t="s">
        <v>160</v>
      </c>
      <c r="E265" s="182" t="s">
        <v>592</v>
      </c>
      <c r="F265" s="183" t="s">
        <v>593</v>
      </c>
      <c r="G265" s="184" t="s">
        <v>183</v>
      </c>
      <c r="H265" s="185">
        <v>32.29</v>
      </c>
      <c r="I265" s="186"/>
      <c r="J265" s="187">
        <f>ROUND(I265*H265,2)</f>
        <v>0</v>
      </c>
      <c r="K265" s="183" t="s">
        <v>164</v>
      </c>
      <c r="L265" s="42"/>
      <c r="M265" s="188" t="s">
        <v>19</v>
      </c>
      <c r="N265" s="189" t="s">
        <v>43</v>
      </c>
      <c r="O265" s="67"/>
      <c r="P265" s="190">
        <f>O265*H265</f>
        <v>0</v>
      </c>
      <c r="Q265" s="190">
        <v>0.12</v>
      </c>
      <c r="R265" s="190">
        <f>Q265*H265</f>
        <v>3.8747999999999996</v>
      </c>
      <c r="S265" s="190">
        <v>2.4900000000000002</v>
      </c>
      <c r="T265" s="191">
        <f>S265*H265</f>
        <v>80.402100000000004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192" t="s">
        <v>165</v>
      </c>
      <c r="AT265" s="192" t="s">
        <v>160</v>
      </c>
      <c r="AU265" s="192" t="s">
        <v>81</v>
      </c>
      <c r="AY265" s="20" t="s">
        <v>158</v>
      </c>
      <c r="BE265" s="193">
        <f>IF(N265="základní",J265,0)</f>
        <v>0</v>
      </c>
      <c r="BF265" s="193">
        <f>IF(N265="snížená",J265,0)</f>
        <v>0</v>
      </c>
      <c r="BG265" s="193">
        <f>IF(N265="zákl. přenesená",J265,0)</f>
        <v>0</v>
      </c>
      <c r="BH265" s="193">
        <f>IF(N265="sníž. přenesená",J265,0)</f>
        <v>0</v>
      </c>
      <c r="BI265" s="193">
        <f>IF(N265="nulová",J265,0)</f>
        <v>0</v>
      </c>
      <c r="BJ265" s="20" t="s">
        <v>79</v>
      </c>
      <c r="BK265" s="193">
        <f>ROUND(I265*H265,2)</f>
        <v>0</v>
      </c>
      <c r="BL265" s="20" t="s">
        <v>165</v>
      </c>
      <c r="BM265" s="192" t="s">
        <v>1069</v>
      </c>
    </row>
    <row r="266" spans="1:65" s="2" customFormat="1" ht="18">
      <c r="A266" s="37"/>
      <c r="B266" s="38"/>
      <c r="C266" s="39"/>
      <c r="D266" s="194" t="s">
        <v>167</v>
      </c>
      <c r="E266" s="39"/>
      <c r="F266" s="195" t="s">
        <v>595</v>
      </c>
      <c r="G266" s="39"/>
      <c r="H266" s="39"/>
      <c r="I266" s="196"/>
      <c r="J266" s="39"/>
      <c r="K266" s="39"/>
      <c r="L266" s="42"/>
      <c r="M266" s="197"/>
      <c r="N266" s="198"/>
      <c r="O266" s="67"/>
      <c r="P266" s="67"/>
      <c r="Q266" s="67"/>
      <c r="R266" s="67"/>
      <c r="S266" s="67"/>
      <c r="T266" s="68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T266" s="20" t="s">
        <v>167</v>
      </c>
      <c r="AU266" s="20" t="s">
        <v>81</v>
      </c>
    </row>
    <row r="267" spans="1:65" s="2" customFormat="1">
      <c r="A267" s="37"/>
      <c r="B267" s="38"/>
      <c r="C267" s="39"/>
      <c r="D267" s="199" t="s">
        <v>169</v>
      </c>
      <c r="E267" s="39"/>
      <c r="F267" s="200" t="s">
        <v>596</v>
      </c>
      <c r="G267" s="39"/>
      <c r="H267" s="39"/>
      <c r="I267" s="196"/>
      <c r="J267" s="39"/>
      <c r="K267" s="39"/>
      <c r="L267" s="42"/>
      <c r="M267" s="197"/>
      <c r="N267" s="198"/>
      <c r="O267" s="67"/>
      <c r="P267" s="67"/>
      <c r="Q267" s="67"/>
      <c r="R267" s="67"/>
      <c r="S267" s="67"/>
      <c r="T267" s="68"/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T267" s="20" t="s">
        <v>169</v>
      </c>
      <c r="AU267" s="20" t="s">
        <v>81</v>
      </c>
    </row>
    <row r="268" spans="1:65" s="14" customFormat="1">
      <c r="B268" s="211"/>
      <c r="C268" s="212"/>
      <c r="D268" s="194" t="s">
        <v>176</v>
      </c>
      <c r="E268" s="213" t="s">
        <v>19</v>
      </c>
      <c r="F268" s="214" t="s">
        <v>1070</v>
      </c>
      <c r="G268" s="212"/>
      <c r="H268" s="215">
        <v>32.29</v>
      </c>
      <c r="I268" s="216"/>
      <c r="J268" s="212"/>
      <c r="K268" s="212"/>
      <c r="L268" s="217"/>
      <c r="M268" s="218"/>
      <c r="N268" s="219"/>
      <c r="O268" s="219"/>
      <c r="P268" s="219"/>
      <c r="Q268" s="219"/>
      <c r="R268" s="219"/>
      <c r="S268" s="219"/>
      <c r="T268" s="220"/>
      <c r="AT268" s="221" t="s">
        <v>176</v>
      </c>
      <c r="AU268" s="221" t="s">
        <v>81</v>
      </c>
      <c r="AV268" s="14" t="s">
        <v>81</v>
      </c>
      <c r="AW268" s="14" t="s">
        <v>34</v>
      </c>
      <c r="AX268" s="14" t="s">
        <v>72</v>
      </c>
      <c r="AY268" s="221" t="s">
        <v>158</v>
      </c>
    </row>
    <row r="269" spans="1:65" s="15" customFormat="1">
      <c r="B269" s="222"/>
      <c r="C269" s="223"/>
      <c r="D269" s="194" t="s">
        <v>176</v>
      </c>
      <c r="E269" s="224" t="s">
        <v>19</v>
      </c>
      <c r="F269" s="225" t="s">
        <v>179</v>
      </c>
      <c r="G269" s="223"/>
      <c r="H269" s="226">
        <v>32.29</v>
      </c>
      <c r="I269" s="227"/>
      <c r="J269" s="223"/>
      <c r="K269" s="223"/>
      <c r="L269" s="228"/>
      <c r="M269" s="229"/>
      <c r="N269" s="230"/>
      <c r="O269" s="230"/>
      <c r="P269" s="230"/>
      <c r="Q269" s="230"/>
      <c r="R269" s="230"/>
      <c r="S269" s="230"/>
      <c r="T269" s="231"/>
      <c r="AT269" s="232" t="s">
        <v>176</v>
      </c>
      <c r="AU269" s="232" t="s">
        <v>81</v>
      </c>
      <c r="AV269" s="15" t="s">
        <v>165</v>
      </c>
      <c r="AW269" s="15" t="s">
        <v>34</v>
      </c>
      <c r="AX269" s="15" t="s">
        <v>79</v>
      </c>
      <c r="AY269" s="232" t="s">
        <v>158</v>
      </c>
    </row>
    <row r="270" spans="1:65" s="2" customFormat="1" ht="21.75" customHeight="1">
      <c r="A270" s="37"/>
      <c r="B270" s="38"/>
      <c r="C270" s="181" t="s">
        <v>394</v>
      </c>
      <c r="D270" s="181" t="s">
        <v>160</v>
      </c>
      <c r="E270" s="182" t="s">
        <v>602</v>
      </c>
      <c r="F270" s="183" t="s">
        <v>603</v>
      </c>
      <c r="G270" s="184" t="s">
        <v>183</v>
      </c>
      <c r="H270" s="185">
        <v>8.6999999999999993</v>
      </c>
      <c r="I270" s="186"/>
      <c r="J270" s="187">
        <f>ROUND(I270*H270,2)</f>
        <v>0</v>
      </c>
      <c r="K270" s="183" t="s">
        <v>164</v>
      </c>
      <c r="L270" s="42"/>
      <c r="M270" s="188" t="s">
        <v>19</v>
      </c>
      <c r="N270" s="189" t="s">
        <v>43</v>
      </c>
      <c r="O270" s="67"/>
      <c r="P270" s="190">
        <f>O270*H270</f>
        <v>0</v>
      </c>
      <c r="Q270" s="190">
        <v>0.12</v>
      </c>
      <c r="R270" s="190">
        <f>Q270*H270</f>
        <v>1.0439999999999998</v>
      </c>
      <c r="S270" s="190">
        <v>2.2000000000000002</v>
      </c>
      <c r="T270" s="191">
        <f>S270*H270</f>
        <v>19.14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192" t="s">
        <v>165</v>
      </c>
      <c r="AT270" s="192" t="s">
        <v>160</v>
      </c>
      <c r="AU270" s="192" t="s">
        <v>81</v>
      </c>
      <c r="AY270" s="20" t="s">
        <v>158</v>
      </c>
      <c r="BE270" s="193">
        <f>IF(N270="základní",J270,0)</f>
        <v>0</v>
      </c>
      <c r="BF270" s="193">
        <f>IF(N270="snížená",J270,0)</f>
        <v>0</v>
      </c>
      <c r="BG270" s="193">
        <f>IF(N270="zákl. přenesená",J270,0)</f>
        <v>0</v>
      </c>
      <c r="BH270" s="193">
        <f>IF(N270="sníž. přenesená",J270,0)</f>
        <v>0</v>
      </c>
      <c r="BI270" s="193">
        <f>IF(N270="nulová",J270,0)</f>
        <v>0</v>
      </c>
      <c r="BJ270" s="20" t="s">
        <v>79</v>
      </c>
      <c r="BK270" s="193">
        <f>ROUND(I270*H270,2)</f>
        <v>0</v>
      </c>
      <c r="BL270" s="20" t="s">
        <v>165</v>
      </c>
      <c r="BM270" s="192" t="s">
        <v>1071</v>
      </c>
    </row>
    <row r="271" spans="1:65" s="2" customFormat="1">
      <c r="A271" s="37"/>
      <c r="B271" s="38"/>
      <c r="C271" s="39"/>
      <c r="D271" s="194" t="s">
        <v>167</v>
      </c>
      <c r="E271" s="39"/>
      <c r="F271" s="195" t="s">
        <v>605</v>
      </c>
      <c r="G271" s="39"/>
      <c r="H271" s="39"/>
      <c r="I271" s="196"/>
      <c r="J271" s="39"/>
      <c r="K271" s="39"/>
      <c r="L271" s="42"/>
      <c r="M271" s="197"/>
      <c r="N271" s="198"/>
      <c r="O271" s="67"/>
      <c r="P271" s="67"/>
      <c r="Q271" s="67"/>
      <c r="R271" s="67"/>
      <c r="S271" s="67"/>
      <c r="T271" s="68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T271" s="20" t="s">
        <v>167</v>
      </c>
      <c r="AU271" s="20" t="s">
        <v>81</v>
      </c>
    </row>
    <row r="272" spans="1:65" s="2" customFormat="1">
      <c r="A272" s="37"/>
      <c r="B272" s="38"/>
      <c r="C272" s="39"/>
      <c r="D272" s="199" t="s">
        <v>169</v>
      </c>
      <c r="E272" s="39"/>
      <c r="F272" s="200" t="s">
        <v>606</v>
      </c>
      <c r="G272" s="39"/>
      <c r="H272" s="39"/>
      <c r="I272" s="196"/>
      <c r="J272" s="39"/>
      <c r="K272" s="39"/>
      <c r="L272" s="42"/>
      <c r="M272" s="197"/>
      <c r="N272" s="198"/>
      <c r="O272" s="67"/>
      <c r="P272" s="67"/>
      <c r="Q272" s="67"/>
      <c r="R272" s="67"/>
      <c r="S272" s="67"/>
      <c r="T272" s="68"/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T272" s="20" t="s">
        <v>169</v>
      </c>
      <c r="AU272" s="20" t="s">
        <v>81</v>
      </c>
    </row>
    <row r="273" spans="1:65" s="14" customFormat="1">
      <c r="B273" s="211"/>
      <c r="C273" s="212"/>
      <c r="D273" s="194" t="s">
        <v>176</v>
      </c>
      <c r="E273" s="213" t="s">
        <v>19</v>
      </c>
      <c r="F273" s="214" t="s">
        <v>1072</v>
      </c>
      <c r="G273" s="212"/>
      <c r="H273" s="215">
        <v>8.6999999999999993</v>
      </c>
      <c r="I273" s="216"/>
      <c r="J273" s="212"/>
      <c r="K273" s="212"/>
      <c r="L273" s="217"/>
      <c r="M273" s="218"/>
      <c r="N273" s="219"/>
      <c r="O273" s="219"/>
      <c r="P273" s="219"/>
      <c r="Q273" s="219"/>
      <c r="R273" s="219"/>
      <c r="S273" s="219"/>
      <c r="T273" s="220"/>
      <c r="AT273" s="221" t="s">
        <v>176</v>
      </c>
      <c r="AU273" s="221" t="s">
        <v>81</v>
      </c>
      <c r="AV273" s="14" t="s">
        <v>81</v>
      </c>
      <c r="AW273" s="14" t="s">
        <v>34</v>
      </c>
      <c r="AX273" s="14" t="s">
        <v>72</v>
      </c>
      <c r="AY273" s="221" t="s">
        <v>158</v>
      </c>
    </row>
    <row r="274" spans="1:65" s="15" customFormat="1">
      <c r="B274" s="222"/>
      <c r="C274" s="223"/>
      <c r="D274" s="194" t="s">
        <v>176</v>
      </c>
      <c r="E274" s="224" t="s">
        <v>19</v>
      </c>
      <c r="F274" s="225" t="s">
        <v>179</v>
      </c>
      <c r="G274" s="223"/>
      <c r="H274" s="226">
        <v>8.6999999999999993</v>
      </c>
      <c r="I274" s="227"/>
      <c r="J274" s="223"/>
      <c r="K274" s="223"/>
      <c r="L274" s="228"/>
      <c r="M274" s="229"/>
      <c r="N274" s="230"/>
      <c r="O274" s="230"/>
      <c r="P274" s="230"/>
      <c r="Q274" s="230"/>
      <c r="R274" s="230"/>
      <c r="S274" s="230"/>
      <c r="T274" s="231"/>
      <c r="AT274" s="232" t="s">
        <v>176</v>
      </c>
      <c r="AU274" s="232" t="s">
        <v>81</v>
      </c>
      <c r="AV274" s="15" t="s">
        <v>165</v>
      </c>
      <c r="AW274" s="15" t="s">
        <v>34</v>
      </c>
      <c r="AX274" s="15" t="s">
        <v>79</v>
      </c>
      <c r="AY274" s="232" t="s">
        <v>158</v>
      </c>
    </row>
    <row r="275" spans="1:65" s="2" customFormat="1" ht="16.5" customHeight="1">
      <c r="A275" s="37"/>
      <c r="B275" s="38"/>
      <c r="C275" s="181" t="s">
        <v>402</v>
      </c>
      <c r="D275" s="181" t="s">
        <v>160</v>
      </c>
      <c r="E275" s="182" t="s">
        <v>610</v>
      </c>
      <c r="F275" s="183" t="s">
        <v>611</v>
      </c>
      <c r="G275" s="184" t="s">
        <v>183</v>
      </c>
      <c r="H275" s="185">
        <v>7.1050000000000004</v>
      </c>
      <c r="I275" s="186"/>
      <c r="J275" s="187">
        <f>ROUND(I275*H275,2)</f>
        <v>0</v>
      </c>
      <c r="K275" s="183" t="s">
        <v>164</v>
      </c>
      <c r="L275" s="42"/>
      <c r="M275" s="188" t="s">
        <v>19</v>
      </c>
      <c r="N275" s="189" t="s">
        <v>43</v>
      </c>
      <c r="O275" s="67"/>
      <c r="P275" s="190">
        <f>O275*H275</f>
        <v>0</v>
      </c>
      <c r="Q275" s="190">
        <v>0.12171</v>
      </c>
      <c r="R275" s="190">
        <f>Q275*H275</f>
        <v>0.86474955000000009</v>
      </c>
      <c r="S275" s="190">
        <v>2.4</v>
      </c>
      <c r="T275" s="191">
        <f>S275*H275</f>
        <v>17.052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192" t="s">
        <v>165</v>
      </c>
      <c r="AT275" s="192" t="s">
        <v>160</v>
      </c>
      <c r="AU275" s="192" t="s">
        <v>81</v>
      </c>
      <c r="AY275" s="20" t="s">
        <v>158</v>
      </c>
      <c r="BE275" s="193">
        <f>IF(N275="základní",J275,0)</f>
        <v>0</v>
      </c>
      <c r="BF275" s="193">
        <f>IF(N275="snížená",J275,0)</f>
        <v>0</v>
      </c>
      <c r="BG275" s="193">
        <f>IF(N275="zákl. přenesená",J275,0)</f>
        <v>0</v>
      </c>
      <c r="BH275" s="193">
        <f>IF(N275="sníž. přenesená",J275,0)</f>
        <v>0</v>
      </c>
      <c r="BI275" s="193">
        <f>IF(N275="nulová",J275,0)</f>
        <v>0</v>
      </c>
      <c r="BJ275" s="20" t="s">
        <v>79</v>
      </c>
      <c r="BK275" s="193">
        <f>ROUND(I275*H275,2)</f>
        <v>0</v>
      </c>
      <c r="BL275" s="20" t="s">
        <v>165</v>
      </c>
      <c r="BM275" s="192" t="s">
        <v>1073</v>
      </c>
    </row>
    <row r="276" spans="1:65" s="2" customFormat="1" ht="18">
      <c r="A276" s="37"/>
      <c r="B276" s="38"/>
      <c r="C276" s="39"/>
      <c r="D276" s="194" t="s">
        <v>167</v>
      </c>
      <c r="E276" s="39"/>
      <c r="F276" s="195" t="s">
        <v>613</v>
      </c>
      <c r="G276" s="39"/>
      <c r="H276" s="39"/>
      <c r="I276" s="196"/>
      <c r="J276" s="39"/>
      <c r="K276" s="39"/>
      <c r="L276" s="42"/>
      <c r="M276" s="197"/>
      <c r="N276" s="198"/>
      <c r="O276" s="67"/>
      <c r="P276" s="67"/>
      <c r="Q276" s="67"/>
      <c r="R276" s="67"/>
      <c r="S276" s="67"/>
      <c r="T276" s="68"/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T276" s="20" t="s">
        <v>167</v>
      </c>
      <c r="AU276" s="20" t="s">
        <v>81</v>
      </c>
    </row>
    <row r="277" spans="1:65" s="2" customFormat="1">
      <c r="A277" s="37"/>
      <c r="B277" s="38"/>
      <c r="C277" s="39"/>
      <c r="D277" s="199" t="s">
        <v>169</v>
      </c>
      <c r="E277" s="39"/>
      <c r="F277" s="200" t="s">
        <v>614</v>
      </c>
      <c r="G277" s="39"/>
      <c r="H277" s="39"/>
      <c r="I277" s="196"/>
      <c r="J277" s="39"/>
      <c r="K277" s="39"/>
      <c r="L277" s="42"/>
      <c r="M277" s="197"/>
      <c r="N277" s="198"/>
      <c r="O277" s="67"/>
      <c r="P277" s="67"/>
      <c r="Q277" s="67"/>
      <c r="R277" s="67"/>
      <c r="S277" s="67"/>
      <c r="T277" s="68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T277" s="20" t="s">
        <v>169</v>
      </c>
      <c r="AU277" s="20" t="s">
        <v>81</v>
      </c>
    </row>
    <row r="278" spans="1:65" s="14" customFormat="1">
      <c r="B278" s="211"/>
      <c r="C278" s="212"/>
      <c r="D278" s="194" t="s">
        <v>176</v>
      </c>
      <c r="E278" s="213" t="s">
        <v>19</v>
      </c>
      <c r="F278" s="214" t="s">
        <v>1074</v>
      </c>
      <c r="G278" s="212"/>
      <c r="H278" s="215">
        <v>3.71</v>
      </c>
      <c r="I278" s="216"/>
      <c r="J278" s="212"/>
      <c r="K278" s="212"/>
      <c r="L278" s="217"/>
      <c r="M278" s="218"/>
      <c r="N278" s="219"/>
      <c r="O278" s="219"/>
      <c r="P278" s="219"/>
      <c r="Q278" s="219"/>
      <c r="R278" s="219"/>
      <c r="S278" s="219"/>
      <c r="T278" s="220"/>
      <c r="AT278" s="221" t="s">
        <v>176</v>
      </c>
      <c r="AU278" s="221" t="s">
        <v>81</v>
      </c>
      <c r="AV278" s="14" t="s">
        <v>81</v>
      </c>
      <c r="AW278" s="14" t="s">
        <v>34</v>
      </c>
      <c r="AX278" s="14" t="s">
        <v>72</v>
      </c>
      <c r="AY278" s="221" t="s">
        <v>158</v>
      </c>
    </row>
    <row r="279" spans="1:65" s="14" customFormat="1">
      <c r="B279" s="211"/>
      <c r="C279" s="212"/>
      <c r="D279" s="194" t="s">
        <v>176</v>
      </c>
      <c r="E279" s="213" t="s">
        <v>19</v>
      </c>
      <c r="F279" s="214" t="s">
        <v>1075</v>
      </c>
      <c r="G279" s="212"/>
      <c r="H279" s="215">
        <v>3.395</v>
      </c>
      <c r="I279" s="216"/>
      <c r="J279" s="212"/>
      <c r="K279" s="212"/>
      <c r="L279" s="217"/>
      <c r="M279" s="218"/>
      <c r="N279" s="219"/>
      <c r="O279" s="219"/>
      <c r="P279" s="219"/>
      <c r="Q279" s="219"/>
      <c r="R279" s="219"/>
      <c r="S279" s="219"/>
      <c r="T279" s="220"/>
      <c r="AT279" s="221" t="s">
        <v>176</v>
      </c>
      <c r="AU279" s="221" t="s">
        <v>81</v>
      </c>
      <c r="AV279" s="14" t="s">
        <v>81</v>
      </c>
      <c r="AW279" s="14" t="s">
        <v>34</v>
      </c>
      <c r="AX279" s="14" t="s">
        <v>72</v>
      </c>
      <c r="AY279" s="221" t="s">
        <v>158</v>
      </c>
    </row>
    <row r="280" spans="1:65" s="15" customFormat="1">
      <c r="B280" s="222"/>
      <c r="C280" s="223"/>
      <c r="D280" s="194" t="s">
        <v>176</v>
      </c>
      <c r="E280" s="224" t="s">
        <v>19</v>
      </c>
      <c r="F280" s="225" t="s">
        <v>179</v>
      </c>
      <c r="G280" s="223"/>
      <c r="H280" s="226">
        <v>7.1050000000000004</v>
      </c>
      <c r="I280" s="227"/>
      <c r="J280" s="223"/>
      <c r="K280" s="223"/>
      <c r="L280" s="228"/>
      <c r="M280" s="229"/>
      <c r="N280" s="230"/>
      <c r="O280" s="230"/>
      <c r="P280" s="230"/>
      <c r="Q280" s="230"/>
      <c r="R280" s="230"/>
      <c r="S280" s="230"/>
      <c r="T280" s="231"/>
      <c r="AT280" s="232" t="s">
        <v>176</v>
      </c>
      <c r="AU280" s="232" t="s">
        <v>81</v>
      </c>
      <c r="AV280" s="15" t="s">
        <v>165</v>
      </c>
      <c r="AW280" s="15" t="s">
        <v>34</v>
      </c>
      <c r="AX280" s="15" t="s">
        <v>79</v>
      </c>
      <c r="AY280" s="232" t="s">
        <v>158</v>
      </c>
    </row>
    <row r="281" spans="1:65" s="2" customFormat="1" ht="16.5" customHeight="1">
      <c r="A281" s="37"/>
      <c r="B281" s="38"/>
      <c r="C281" s="181" t="s">
        <v>408</v>
      </c>
      <c r="D281" s="181" t="s">
        <v>160</v>
      </c>
      <c r="E281" s="182" t="s">
        <v>1076</v>
      </c>
      <c r="F281" s="183" t="s">
        <v>1077</v>
      </c>
      <c r="G281" s="184" t="s">
        <v>191</v>
      </c>
      <c r="H281" s="185">
        <v>10</v>
      </c>
      <c r="I281" s="186"/>
      <c r="J281" s="187">
        <f>ROUND(I281*H281,2)</f>
        <v>0</v>
      </c>
      <c r="K281" s="183" t="s">
        <v>164</v>
      </c>
      <c r="L281" s="42"/>
      <c r="M281" s="188" t="s">
        <v>19</v>
      </c>
      <c r="N281" s="189" t="s">
        <v>43</v>
      </c>
      <c r="O281" s="67"/>
      <c r="P281" s="190">
        <f>O281*H281</f>
        <v>0</v>
      </c>
      <c r="Q281" s="190">
        <v>8.0000000000000007E-5</v>
      </c>
      <c r="R281" s="190">
        <f>Q281*H281</f>
        <v>8.0000000000000004E-4</v>
      </c>
      <c r="S281" s="190">
        <v>1.7999999999999999E-2</v>
      </c>
      <c r="T281" s="191">
        <f>S281*H281</f>
        <v>0.18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192" t="s">
        <v>165</v>
      </c>
      <c r="AT281" s="192" t="s">
        <v>160</v>
      </c>
      <c r="AU281" s="192" t="s">
        <v>81</v>
      </c>
      <c r="AY281" s="20" t="s">
        <v>158</v>
      </c>
      <c r="BE281" s="193">
        <f>IF(N281="základní",J281,0)</f>
        <v>0</v>
      </c>
      <c r="BF281" s="193">
        <f>IF(N281="snížená",J281,0)</f>
        <v>0</v>
      </c>
      <c r="BG281" s="193">
        <f>IF(N281="zákl. přenesená",J281,0)</f>
        <v>0</v>
      </c>
      <c r="BH281" s="193">
        <f>IF(N281="sníž. přenesená",J281,0)</f>
        <v>0</v>
      </c>
      <c r="BI281" s="193">
        <f>IF(N281="nulová",J281,0)</f>
        <v>0</v>
      </c>
      <c r="BJ281" s="20" t="s">
        <v>79</v>
      </c>
      <c r="BK281" s="193">
        <f>ROUND(I281*H281,2)</f>
        <v>0</v>
      </c>
      <c r="BL281" s="20" t="s">
        <v>165</v>
      </c>
      <c r="BM281" s="192" t="s">
        <v>1078</v>
      </c>
    </row>
    <row r="282" spans="1:65" s="2" customFormat="1">
      <c r="A282" s="37"/>
      <c r="B282" s="38"/>
      <c r="C282" s="39"/>
      <c r="D282" s="194" t="s">
        <v>167</v>
      </c>
      <c r="E282" s="39"/>
      <c r="F282" s="195" t="s">
        <v>1079</v>
      </c>
      <c r="G282" s="39"/>
      <c r="H282" s="39"/>
      <c r="I282" s="196"/>
      <c r="J282" s="39"/>
      <c r="K282" s="39"/>
      <c r="L282" s="42"/>
      <c r="M282" s="197"/>
      <c r="N282" s="198"/>
      <c r="O282" s="67"/>
      <c r="P282" s="67"/>
      <c r="Q282" s="67"/>
      <c r="R282" s="67"/>
      <c r="S282" s="67"/>
      <c r="T282" s="68"/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T282" s="20" t="s">
        <v>167</v>
      </c>
      <c r="AU282" s="20" t="s">
        <v>81</v>
      </c>
    </row>
    <row r="283" spans="1:65" s="2" customFormat="1">
      <c r="A283" s="37"/>
      <c r="B283" s="38"/>
      <c r="C283" s="39"/>
      <c r="D283" s="199" t="s">
        <v>169</v>
      </c>
      <c r="E283" s="39"/>
      <c r="F283" s="200" t="s">
        <v>1080</v>
      </c>
      <c r="G283" s="39"/>
      <c r="H283" s="39"/>
      <c r="I283" s="196"/>
      <c r="J283" s="39"/>
      <c r="K283" s="39"/>
      <c r="L283" s="42"/>
      <c r="M283" s="197"/>
      <c r="N283" s="198"/>
      <c r="O283" s="67"/>
      <c r="P283" s="67"/>
      <c r="Q283" s="67"/>
      <c r="R283" s="67"/>
      <c r="S283" s="67"/>
      <c r="T283" s="68"/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T283" s="20" t="s">
        <v>169</v>
      </c>
      <c r="AU283" s="20" t="s">
        <v>81</v>
      </c>
    </row>
    <row r="284" spans="1:65" s="14" customFormat="1">
      <c r="B284" s="211"/>
      <c r="C284" s="212"/>
      <c r="D284" s="194" t="s">
        <v>176</v>
      </c>
      <c r="E284" s="213" t="s">
        <v>19</v>
      </c>
      <c r="F284" s="214" t="s">
        <v>1081</v>
      </c>
      <c r="G284" s="212"/>
      <c r="H284" s="215">
        <v>10</v>
      </c>
      <c r="I284" s="216"/>
      <c r="J284" s="212"/>
      <c r="K284" s="212"/>
      <c r="L284" s="217"/>
      <c r="M284" s="218"/>
      <c r="N284" s="219"/>
      <c r="O284" s="219"/>
      <c r="P284" s="219"/>
      <c r="Q284" s="219"/>
      <c r="R284" s="219"/>
      <c r="S284" s="219"/>
      <c r="T284" s="220"/>
      <c r="AT284" s="221" t="s">
        <v>176</v>
      </c>
      <c r="AU284" s="221" t="s">
        <v>81</v>
      </c>
      <c r="AV284" s="14" t="s">
        <v>81</v>
      </c>
      <c r="AW284" s="14" t="s">
        <v>34</v>
      </c>
      <c r="AX284" s="14" t="s">
        <v>72</v>
      </c>
      <c r="AY284" s="221" t="s">
        <v>158</v>
      </c>
    </row>
    <row r="285" spans="1:65" s="15" customFormat="1">
      <c r="B285" s="222"/>
      <c r="C285" s="223"/>
      <c r="D285" s="194" t="s">
        <v>176</v>
      </c>
      <c r="E285" s="224" t="s">
        <v>19</v>
      </c>
      <c r="F285" s="225" t="s">
        <v>179</v>
      </c>
      <c r="G285" s="223"/>
      <c r="H285" s="226">
        <v>10</v>
      </c>
      <c r="I285" s="227"/>
      <c r="J285" s="223"/>
      <c r="K285" s="223"/>
      <c r="L285" s="228"/>
      <c r="M285" s="229"/>
      <c r="N285" s="230"/>
      <c r="O285" s="230"/>
      <c r="P285" s="230"/>
      <c r="Q285" s="230"/>
      <c r="R285" s="230"/>
      <c r="S285" s="230"/>
      <c r="T285" s="231"/>
      <c r="AT285" s="232" t="s">
        <v>176</v>
      </c>
      <c r="AU285" s="232" t="s">
        <v>81</v>
      </c>
      <c r="AV285" s="15" t="s">
        <v>165</v>
      </c>
      <c r="AW285" s="15" t="s">
        <v>34</v>
      </c>
      <c r="AX285" s="15" t="s">
        <v>79</v>
      </c>
      <c r="AY285" s="232" t="s">
        <v>158</v>
      </c>
    </row>
    <row r="286" spans="1:65" s="12" customFormat="1" ht="22.9" customHeight="1">
      <c r="B286" s="165"/>
      <c r="C286" s="166"/>
      <c r="D286" s="167" t="s">
        <v>71</v>
      </c>
      <c r="E286" s="179" t="s">
        <v>616</v>
      </c>
      <c r="F286" s="179" t="s">
        <v>617</v>
      </c>
      <c r="G286" s="166"/>
      <c r="H286" s="166"/>
      <c r="I286" s="169"/>
      <c r="J286" s="180">
        <f>BK286</f>
        <v>0</v>
      </c>
      <c r="K286" s="166"/>
      <c r="L286" s="171"/>
      <c r="M286" s="172"/>
      <c r="N286" s="173"/>
      <c r="O286" s="173"/>
      <c r="P286" s="174">
        <f>SUM(P287:P320)</f>
        <v>0</v>
      </c>
      <c r="Q286" s="173"/>
      <c r="R286" s="174">
        <f>SUM(R287:R320)</f>
        <v>0</v>
      </c>
      <c r="S286" s="173"/>
      <c r="T286" s="175">
        <f>SUM(T287:T320)</f>
        <v>0</v>
      </c>
      <c r="AR286" s="176" t="s">
        <v>79</v>
      </c>
      <c r="AT286" s="177" t="s">
        <v>71</v>
      </c>
      <c r="AU286" s="177" t="s">
        <v>79</v>
      </c>
      <c r="AY286" s="176" t="s">
        <v>158</v>
      </c>
      <c r="BK286" s="178">
        <f>SUM(BK287:BK320)</f>
        <v>0</v>
      </c>
    </row>
    <row r="287" spans="1:65" s="2" customFormat="1" ht="33" customHeight="1">
      <c r="A287" s="37"/>
      <c r="B287" s="38"/>
      <c r="C287" s="181" t="s">
        <v>416</v>
      </c>
      <c r="D287" s="181" t="s">
        <v>160</v>
      </c>
      <c r="E287" s="182" t="s">
        <v>619</v>
      </c>
      <c r="F287" s="183" t="s">
        <v>620</v>
      </c>
      <c r="G287" s="184" t="s">
        <v>223</v>
      </c>
      <c r="H287" s="185">
        <v>19.14</v>
      </c>
      <c r="I287" s="186"/>
      <c r="J287" s="187">
        <f>ROUND(I287*H287,2)</f>
        <v>0</v>
      </c>
      <c r="K287" s="183" t="s">
        <v>164</v>
      </c>
      <c r="L287" s="42"/>
      <c r="M287" s="188" t="s">
        <v>19</v>
      </c>
      <c r="N287" s="189" t="s">
        <v>43</v>
      </c>
      <c r="O287" s="67"/>
      <c r="P287" s="190">
        <f>O287*H287</f>
        <v>0</v>
      </c>
      <c r="Q287" s="190">
        <v>0</v>
      </c>
      <c r="R287" s="190">
        <f>Q287*H287</f>
        <v>0</v>
      </c>
      <c r="S287" s="190">
        <v>0</v>
      </c>
      <c r="T287" s="191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192" t="s">
        <v>165</v>
      </c>
      <c r="AT287" s="192" t="s">
        <v>160</v>
      </c>
      <c r="AU287" s="192" t="s">
        <v>81</v>
      </c>
      <c r="AY287" s="20" t="s">
        <v>158</v>
      </c>
      <c r="BE287" s="193">
        <f>IF(N287="základní",J287,0)</f>
        <v>0</v>
      </c>
      <c r="BF287" s="193">
        <f>IF(N287="snížená",J287,0)</f>
        <v>0</v>
      </c>
      <c r="BG287" s="193">
        <f>IF(N287="zákl. přenesená",J287,0)</f>
        <v>0</v>
      </c>
      <c r="BH287" s="193">
        <f>IF(N287="sníž. přenesená",J287,0)</f>
        <v>0</v>
      </c>
      <c r="BI287" s="193">
        <f>IF(N287="nulová",J287,0)</f>
        <v>0</v>
      </c>
      <c r="BJ287" s="20" t="s">
        <v>79</v>
      </c>
      <c r="BK287" s="193">
        <f>ROUND(I287*H287,2)</f>
        <v>0</v>
      </c>
      <c r="BL287" s="20" t="s">
        <v>165</v>
      </c>
      <c r="BM287" s="192" t="s">
        <v>1082</v>
      </c>
    </row>
    <row r="288" spans="1:65" s="2" customFormat="1" ht="27">
      <c r="A288" s="37"/>
      <c r="B288" s="38"/>
      <c r="C288" s="39"/>
      <c r="D288" s="194" t="s">
        <v>167</v>
      </c>
      <c r="E288" s="39"/>
      <c r="F288" s="195" t="s">
        <v>622</v>
      </c>
      <c r="G288" s="39"/>
      <c r="H288" s="39"/>
      <c r="I288" s="196"/>
      <c r="J288" s="39"/>
      <c r="K288" s="39"/>
      <c r="L288" s="42"/>
      <c r="M288" s="197"/>
      <c r="N288" s="198"/>
      <c r="O288" s="67"/>
      <c r="P288" s="67"/>
      <c r="Q288" s="67"/>
      <c r="R288" s="67"/>
      <c r="S288" s="67"/>
      <c r="T288" s="68"/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T288" s="20" t="s">
        <v>167</v>
      </c>
      <c r="AU288" s="20" t="s">
        <v>81</v>
      </c>
    </row>
    <row r="289" spans="1:65" s="2" customFormat="1">
      <c r="A289" s="37"/>
      <c r="B289" s="38"/>
      <c r="C289" s="39"/>
      <c r="D289" s="199" t="s">
        <v>169</v>
      </c>
      <c r="E289" s="39"/>
      <c r="F289" s="200" t="s">
        <v>623</v>
      </c>
      <c r="G289" s="39"/>
      <c r="H289" s="39"/>
      <c r="I289" s="196"/>
      <c r="J289" s="39"/>
      <c r="K289" s="39"/>
      <c r="L289" s="42"/>
      <c r="M289" s="197"/>
      <c r="N289" s="198"/>
      <c r="O289" s="67"/>
      <c r="P289" s="67"/>
      <c r="Q289" s="67"/>
      <c r="R289" s="67"/>
      <c r="S289" s="67"/>
      <c r="T289" s="68"/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T289" s="20" t="s">
        <v>169</v>
      </c>
      <c r="AU289" s="20" t="s">
        <v>81</v>
      </c>
    </row>
    <row r="290" spans="1:65" s="2" customFormat="1" ht="37.9" customHeight="1">
      <c r="A290" s="37"/>
      <c r="B290" s="38"/>
      <c r="C290" s="181" t="s">
        <v>422</v>
      </c>
      <c r="D290" s="181" t="s">
        <v>160</v>
      </c>
      <c r="E290" s="182" t="s">
        <v>628</v>
      </c>
      <c r="F290" s="183" t="s">
        <v>629</v>
      </c>
      <c r="G290" s="184" t="s">
        <v>223</v>
      </c>
      <c r="H290" s="185">
        <v>17.052</v>
      </c>
      <c r="I290" s="186"/>
      <c r="J290" s="187">
        <f>ROUND(I290*H290,2)</f>
        <v>0</v>
      </c>
      <c r="K290" s="183" t="s">
        <v>164</v>
      </c>
      <c r="L290" s="42"/>
      <c r="M290" s="188" t="s">
        <v>19</v>
      </c>
      <c r="N290" s="189" t="s">
        <v>43</v>
      </c>
      <c r="O290" s="67"/>
      <c r="P290" s="190">
        <f>O290*H290</f>
        <v>0</v>
      </c>
      <c r="Q290" s="190">
        <v>0</v>
      </c>
      <c r="R290" s="190">
        <f>Q290*H290</f>
        <v>0</v>
      </c>
      <c r="S290" s="190">
        <v>0</v>
      </c>
      <c r="T290" s="191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192" t="s">
        <v>165</v>
      </c>
      <c r="AT290" s="192" t="s">
        <v>160</v>
      </c>
      <c r="AU290" s="192" t="s">
        <v>81</v>
      </c>
      <c r="AY290" s="20" t="s">
        <v>158</v>
      </c>
      <c r="BE290" s="193">
        <f>IF(N290="základní",J290,0)</f>
        <v>0</v>
      </c>
      <c r="BF290" s="193">
        <f>IF(N290="snížená",J290,0)</f>
        <v>0</v>
      </c>
      <c r="BG290" s="193">
        <f>IF(N290="zákl. přenesená",J290,0)</f>
        <v>0</v>
      </c>
      <c r="BH290" s="193">
        <f>IF(N290="sníž. přenesená",J290,0)</f>
        <v>0</v>
      </c>
      <c r="BI290" s="193">
        <f>IF(N290="nulová",J290,0)</f>
        <v>0</v>
      </c>
      <c r="BJ290" s="20" t="s">
        <v>79</v>
      </c>
      <c r="BK290" s="193">
        <f>ROUND(I290*H290,2)</f>
        <v>0</v>
      </c>
      <c r="BL290" s="20" t="s">
        <v>165</v>
      </c>
      <c r="BM290" s="192" t="s">
        <v>1083</v>
      </c>
    </row>
    <row r="291" spans="1:65" s="2" customFormat="1" ht="27">
      <c r="A291" s="37"/>
      <c r="B291" s="38"/>
      <c r="C291" s="39"/>
      <c r="D291" s="194" t="s">
        <v>167</v>
      </c>
      <c r="E291" s="39"/>
      <c r="F291" s="195" t="s">
        <v>631</v>
      </c>
      <c r="G291" s="39"/>
      <c r="H291" s="39"/>
      <c r="I291" s="196"/>
      <c r="J291" s="39"/>
      <c r="K291" s="39"/>
      <c r="L291" s="42"/>
      <c r="M291" s="197"/>
      <c r="N291" s="198"/>
      <c r="O291" s="67"/>
      <c r="P291" s="67"/>
      <c r="Q291" s="67"/>
      <c r="R291" s="67"/>
      <c r="S291" s="67"/>
      <c r="T291" s="68"/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T291" s="20" t="s">
        <v>167</v>
      </c>
      <c r="AU291" s="20" t="s">
        <v>81</v>
      </c>
    </row>
    <row r="292" spans="1:65" s="2" customFormat="1">
      <c r="A292" s="37"/>
      <c r="B292" s="38"/>
      <c r="C292" s="39"/>
      <c r="D292" s="199" t="s">
        <v>169</v>
      </c>
      <c r="E292" s="39"/>
      <c r="F292" s="200" t="s">
        <v>632</v>
      </c>
      <c r="G292" s="39"/>
      <c r="H292" s="39"/>
      <c r="I292" s="196"/>
      <c r="J292" s="39"/>
      <c r="K292" s="39"/>
      <c r="L292" s="42"/>
      <c r="M292" s="197"/>
      <c r="N292" s="198"/>
      <c r="O292" s="67"/>
      <c r="P292" s="67"/>
      <c r="Q292" s="67"/>
      <c r="R292" s="67"/>
      <c r="S292" s="67"/>
      <c r="T292" s="68"/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T292" s="20" t="s">
        <v>169</v>
      </c>
      <c r="AU292" s="20" t="s">
        <v>81</v>
      </c>
    </row>
    <row r="293" spans="1:65" s="2" customFormat="1" ht="33" customHeight="1">
      <c r="A293" s="37"/>
      <c r="B293" s="38"/>
      <c r="C293" s="181" t="s">
        <v>426</v>
      </c>
      <c r="D293" s="181" t="s">
        <v>160</v>
      </c>
      <c r="E293" s="182" t="s">
        <v>637</v>
      </c>
      <c r="F293" s="183" t="s">
        <v>638</v>
      </c>
      <c r="G293" s="184" t="s">
        <v>223</v>
      </c>
      <c r="H293" s="185">
        <v>80.402000000000001</v>
      </c>
      <c r="I293" s="186"/>
      <c r="J293" s="187">
        <f>ROUND(I293*H293,2)</f>
        <v>0</v>
      </c>
      <c r="K293" s="183" t="s">
        <v>164</v>
      </c>
      <c r="L293" s="42"/>
      <c r="M293" s="188" t="s">
        <v>19</v>
      </c>
      <c r="N293" s="189" t="s">
        <v>43</v>
      </c>
      <c r="O293" s="67"/>
      <c r="P293" s="190">
        <f>O293*H293</f>
        <v>0</v>
      </c>
      <c r="Q293" s="190">
        <v>0</v>
      </c>
      <c r="R293" s="190">
        <f>Q293*H293</f>
        <v>0</v>
      </c>
      <c r="S293" s="190">
        <v>0</v>
      </c>
      <c r="T293" s="191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192" t="s">
        <v>165</v>
      </c>
      <c r="AT293" s="192" t="s">
        <v>160</v>
      </c>
      <c r="AU293" s="192" t="s">
        <v>81</v>
      </c>
      <c r="AY293" s="20" t="s">
        <v>158</v>
      </c>
      <c r="BE293" s="193">
        <f>IF(N293="základní",J293,0)</f>
        <v>0</v>
      </c>
      <c r="BF293" s="193">
        <f>IF(N293="snížená",J293,0)</f>
        <v>0</v>
      </c>
      <c r="BG293" s="193">
        <f>IF(N293="zákl. přenesená",J293,0)</f>
        <v>0</v>
      </c>
      <c r="BH293" s="193">
        <f>IF(N293="sníž. přenesená",J293,0)</f>
        <v>0</v>
      </c>
      <c r="BI293" s="193">
        <f>IF(N293="nulová",J293,0)</f>
        <v>0</v>
      </c>
      <c r="BJ293" s="20" t="s">
        <v>79</v>
      </c>
      <c r="BK293" s="193">
        <f>ROUND(I293*H293,2)</f>
        <v>0</v>
      </c>
      <c r="BL293" s="20" t="s">
        <v>165</v>
      </c>
      <c r="BM293" s="192" t="s">
        <v>1084</v>
      </c>
    </row>
    <row r="294" spans="1:65" s="2" customFormat="1" ht="18">
      <c r="A294" s="37"/>
      <c r="B294" s="38"/>
      <c r="C294" s="39"/>
      <c r="D294" s="194" t="s">
        <v>167</v>
      </c>
      <c r="E294" s="39"/>
      <c r="F294" s="195" t="s">
        <v>640</v>
      </c>
      <c r="G294" s="39"/>
      <c r="H294" s="39"/>
      <c r="I294" s="196"/>
      <c r="J294" s="39"/>
      <c r="K294" s="39"/>
      <c r="L294" s="42"/>
      <c r="M294" s="197"/>
      <c r="N294" s="198"/>
      <c r="O294" s="67"/>
      <c r="P294" s="67"/>
      <c r="Q294" s="67"/>
      <c r="R294" s="67"/>
      <c r="S294" s="67"/>
      <c r="T294" s="68"/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T294" s="20" t="s">
        <v>167</v>
      </c>
      <c r="AU294" s="20" t="s">
        <v>81</v>
      </c>
    </row>
    <row r="295" spans="1:65" s="2" customFormat="1">
      <c r="A295" s="37"/>
      <c r="B295" s="38"/>
      <c r="C295" s="39"/>
      <c r="D295" s="199" t="s">
        <v>169</v>
      </c>
      <c r="E295" s="39"/>
      <c r="F295" s="200" t="s">
        <v>641</v>
      </c>
      <c r="G295" s="39"/>
      <c r="H295" s="39"/>
      <c r="I295" s="196"/>
      <c r="J295" s="39"/>
      <c r="K295" s="39"/>
      <c r="L295" s="42"/>
      <c r="M295" s="197"/>
      <c r="N295" s="198"/>
      <c r="O295" s="67"/>
      <c r="P295" s="67"/>
      <c r="Q295" s="67"/>
      <c r="R295" s="67"/>
      <c r="S295" s="67"/>
      <c r="T295" s="68"/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T295" s="20" t="s">
        <v>169</v>
      </c>
      <c r="AU295" s="20" t="s">
        <v>81</v>
      </c>
    </row>
    <row r="296" spans="1:65" s="2" customFormat="1" ht="24.25" customHeight="1">
      <c r="A296" s="37"/>
      <c r="B296" s="38"/>
      <c r="C296" s="181" t="s">
        <v>430</v>
      </c>
      <c r="D296" s="181" t="s">
        <v>160</v>
      </c>
      <c r="E296" s="182" t="s">
        <v>644</v>
      </c>
      <c r="F296" s="183" t="s">
        <v>645</v>
      </c>
      <c r="G296" s="184" t="s">
        <v>223</v>
      </c>
      <c r="H296" s="185">
        <v>200.43</v>
      </c>
      <c r="I296" s="186"/>
      <c r="J296" s="187">
        <f>ROUND(I296*H296,2)</f>
        <v>0</v>
      </c>
      <c r="K296" s="183" t="s">
        <v>164</v>
      </c>
      <c r="L296" s="42"/>
      <c r="M296" s="188" t="s">
        <v>19</v>
      </c>
      <c r="N296" s="189" t="s">
        <v>43</v>
      </c>
      <c r="O296" s="67"/>
      <c r="P296" s="190">
        <f>O296*H296</f>
        <v>0</v>
      </c>
      <c r="Q296" s="190">
        <v>0</v>
      </c>
      <c r="R296" s="190">
        <f>Q296*H296</f>
        <v>0</v>
      </c>
      <c r="S296" s="190">
        <v>0</v>
      </c>
      <c r="T296" s="191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192" t="s">
        <v>165</v>
      </c>
      <c r="AT296" s="192" t="s">
        <v>160</v>
      </c>
      <c r="AU296" s="192" t="s">
        <v>81</v>
      </c>
      <c r="AY296" s="20" t="s">
        <v>158</v>
      </c>
      <c r="BE296" s="193">
        <f>IF(N296="základní",J296,0)</f>
        <v>0</v>
      </c>
      <c r="BF296" s="193">
        <f>IF(N296="snížená",J296,0)</f>
        <v>0</v>
      </c>
      <c r="BG296" s="193">
        <f>IF(N296="zákl. přenesená",J296,0)</f>
        <v>0</v>
      </c>
      <c r="BH296" s="193">
        <f>IF(N296="sníž. přenesená",J296,0)</f>
        <v>0</v>
      </c>
      <c r="BI296" s="193">
        <f>IF(N296="nulová",J296,0)</f>
        <v>0</v>
      </c>
      <c r="BJ296" s="20" t="s">
        <v>79</v>
      </c>
      <c r="BK296" s="193">
        <f>ROUND(I296*H296,2)</f>
        <v>0</v>
      </c>
      <c r="BL296" s="20" t="s">
        <v>165</v>
      </c>
      <c r="BM296" s="192" t="s">
        <v>1085</v>
      </c>
    </row>
    <row r="297" spans="1:65" s="2" customFormat="1" ht="27">
      <c r="A297" s="37"/>
      <c r="B297" s="38"/>
      <c r="C297" s="39"/>
      <c r="D297" s="194" t="s">
        <v>167</v>
      </c>
      <c r="E297" s="39"/>
      <c r="F297" s="195" t="s">
        <v>647</v>
      </c>
      <c r="G297" s="39"/>
      <c r="H297" s="39"/>
      <c r="I297" s="196"/>
      <c r="J297" s="39"/>
      <c r="K297" s="39"/>
      <c r="L297" s="42"/>
      <c r="M297" s="197"/>
      <c r="N297" s="198"/>
      <c r="O297" s="67"/>
      <c r="P297" s="67"/>
      <c r="Q297" s="67"/>
      <c r="R297" s="67"/>
      <c r="S297" s="67"/>
      <c r="T297" s="68"/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T297" s="20" t="s">
        <v>167</v>
      </c>
      <c r="AU297" s="20" t="s">
        <v>81</v>
      </c>
    </row>
    <row r="298" spans="1:65" s="2" customFormat="1">
      <c r="A298" s="37"/>
      <c r="B298" s="38"/>
      <c r="C298" s="39"/>
      <c r="D298" s="199" t="s">
        <v>169</v>
      </c>
      <c r="E298" s="39"/>
      <c r="F298" s="200" t="s">
        <v>648</v>
      </c>
      <c r="G298" s="39"/>
      <c r="H298" s="39"/>
      <c r="I298" s="196"/>
      <c r="J298" s="39"/>
      <c r="K298" s="39"/>
      <c r="L298" s="42"/>
      <c r="M298" s="197"/>
      <c r="N298" s="198"/>
      <c r="O298" s="67"/>
      <c r="P298" s="67"/>
      <c r="Q298" s="67"/>
      <c r="R298" s="67"/>
      <c r="S298" s="67"/>
      <c r="T298" s="68"/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T298" s="20" t="s">
        <v>169</v>
      </c>
      <c r="AU298" s="20" t="s">
        <v>81</v>
      </c>
    </row>
    <row r="299" spans="1:65" s="14" customFormat="1">
      <c r="B299" s="211"/>
      <c r="C299" s="212"/>
      <c r="D299" s="194" t="s">
        <v>176</v>
      </c>
      <c r="E299" s="213" t="s">
        <v>19</v>
      </c>
      <c r="F299" s="214" t="s">
        <v>1086</v>
      </c>
      <c r="G299" s="212"/>
      <c r="H299" s="215">
        <v>200.43</v>
      </c>
      <c r="I299" s="216"/>
      <c r="J299" s="212"/>
      <c r="K299" s="212"/>
      <c r="L299" s="217"/>
      <c r="M299" s="218"/>
      <c r="N299" s="219"/>
      <c r="O299" s="219"/>
      <c r="P299" s="219"/>
      <c r="Q299" s="219"/>
      <c r="R299" s="219"/>
      <c r="S299" s="219"/>
      <c r="T299" s="220"/>
      <c r="AT299" s="221" t="s">
        <v>176</v>
      </c>
      <c r="AU299" s="221" t="s">
        <v>81</v>
      </c>
      <c r="AV299" s="14" t="s">
        <v>81</v>
      </c>
      <c r="AW299" s="14" t="s">
        <v>34</v>
      </c>
      <c r="AX299" s="14" t="s">
        <v>72</v>
      </c>
      <c r="AY299" s="221" t="s">
        <v>158</v>
      </c>
    </row>
    <row r="300" spans="1:65" s="15" customFormat="1">
      <c r="B300" s="222"/>
      <c r="C300" s="223"/>
      <c r="D300" s="194" t="s">
        <v>176</v>
      </c>
      <c r="E300" s="224" t="s">
        <v>19</v>
      </c>
      <c r="F300" s="225" t="s">
        <v>179</v>
      </c>
      <c r="G300" s="223"/>
      <c r="H300" s="226">
        <v>200.43</v>
      </c>
      <c r="I300" s="227"/>
      <c r="J300" s="223"/>
      <c r="K300" s="223"/>
      <c r="L300" s="228"/>
      <c r="M300" s="229"/>
      <c r="N300" s="230"/>
      <c r="O300" s="230"/>
      <c r="P300" s="230"/>
      <c r="Q300" s="230"/>
      <c r="R300" s="230"/>
      <c r="S300" s="230"/>
      <c r="T300" s="231"/>
      <c r="AT300" s="232" t="s">
        <v>176</v>
      </c>
      <c r="AU300" s="232" t="s">
        <v>81</v>
      </c>
      <c r="AV300" s="15" t="s">
        <v>165</v>
      </c>
      <c r="AW300" s="15" t="s">
        <v>34</v>
      </c>
      <c r="AX300" s="15" t="s">
        <v>79</v>
      </c>
      <c r="AY300" s="232" t="s">
        <v>158</v>
      </c>
    </row>
    <row r="301" spans="1:65" s="2" customFormat="1" ht="24.25" customHeight="1">
      <c r="A301" s="37"/>
      <c r="B301" s="38"/>
      <c r="C301" s="181" t="s">
        <v>434</v>
      </c>
      <c r="D301" s="181" t="s">
        <v>160</v>
      </c>
      <c r="E301" s="182" t="s">
        <v>654</v>
      </c>
      <c r="F301" s="183" t="s">
        <v>655</v>
      </c>
      <c r="G301" s="184" t="s">
        <v>223</v>
      </c>
      <c r="H301" s="185">
        <v>113.688</v>
      </c>
      <c r="I301" s="186"/>
      <c r="J301" s="187">
        <f>ROUND(I301*H301,2)</f>
        <v>0</v>
      </c>
      <c r="K301" s="183" t="s">
        <v>164</v>
      </c>
      <c r="L301" s="42"/>
      <c r="M301" s="188" t="s">
        <v>19</v>
      </c>
      <c r="N301" s="189" t="s">
        <v>43</v>
      </c>
      <c r="O301" s="67"/>
      <c r="P301" s="190">
        <f>O301*H301</f>
        <v>0</v>
      </c>
      <c r="Q301" s="190">
        <v>0</v>
      </c>
      <c r="R301" s="190">
        <f>Q301*H301</f>
        <v>0</v>
      </c>
      <c r="S301" s="190">
        <v>0</v>
      </c>
      <c r="T301" s="191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192" t="s">
        <v>165</v>
      </c>
      <c r="AT301" s="192" t="s">
        <v>160</v>
      </c>
      <c r="AU301" s="192" t="s">
        <v>81</v>
      </c>
      <c r="AY301" s="20" t="s">
        <v>158</v>
      </c>
      <c r="BE301" s="193">
        <f>IF(N301="základní",J301,0)</f>
        <v>0</v>
      </c>
      <c r="BF301" s="193">
        <f>IF(N301="snížená",J301,0)</f>
        <v>0</v>
      </c>
      <c r="BG301" s="193">
        <f>IF(N301="zákl. přenesená",J301,0)</f>
        <v>0</v>
      </c>
      <c r="BH301" s="193">
        <f>IF(N301="sníž. přenesená",J301,0)</f>
        <v>0</v>
      </c>
      <c r="BI301" s="193">
        <f>IF(N301="nulová",J301,0)</f>
        <v>0</v>
      </c>
      <c r="BJ301" s="20" t="s">
        <v>79</v>
      </c>
      <c r="BK301" s="193">
        <f>ROUND(I301*H301,2)</f>
        <v>0</v>
      </c>
      <c r="BL301" s="20" t="s">
        <v>165</v>
      </c>
      <c r="BM301" s="192" t="s">
        <v>1087</v>
      </c>
    </row>
    <row r="302" spans="1:65" s="2" customFormat="1" ht="18">
      <c r="A302" s="37"/>
      <c r="B302" s="38"/>
      <c r="C302" s="39"/>
      <c r="D302" s="194" t="s">
        <v>167</v>
      </c>
      <c r="E302" s="39"/>
      <c r="F302" s="195" t="s">
        <v>657</v>
      </c>
      <c r="G302" s="39"/>
      <c r="H302" s="39"/>
      <c r="I302" s="196"/>
      <c r="J302" s="39"/>
      <c r="K302" s="39"/>
      <c r="L302" s="42"/>
      <c r="M302" s="197"/>
      <c r="N302" s="198"/>
      <c r="O302" s="67"/>
      <c r="P302" s="67"/>
      <c r="Q302" s="67"/>
      <c r="R302" s="67"/>
      <c r="S302" s="67"/>
      <c r="T302" s="68"/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T302" s="20" t="s">
        <v>167</v>
      </c>
      <c r="AU302" s="20" t="s">
        <v>81</v>
      </c>
    </row>
    <row r="303" spans="1:65" s="2" customFormat="1">
      <c r="A303" s="37"/>
      <c r="B303" s="38"/>
      <c r="C303" s="39"/>
      <c r="D303" s="199" t="s">
        <v>169</v>
      </c>
      <c r="E303" s="39"/>
      <c r="F303" s="200" t="s">
        <v>658</v>
      </c>
      <c r="G303" s="39"/>
      <c r="H303" s="39"/>
      <c r="I303" s="196"/>
      <c r="J303" s="39"/>
      <c r="K303" s="39"/>
      <c r="L303" s="42"/>
      <c r="M303" s="197"/>
      <c r="N303" s="198"/>
      <c r="O303" s="67"/>
      <c r="P303" s="67"/>
      <c r="Q303" s="67"/>
      <c r="R303" s="67"/>
      <c r="S303" s="67"/>
      <c r="T303" s="68"/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T303" s="20" t="s">
        <v>169</v>
      </c>
      <c r="AU303" s="20" t="s">
        <v>81</v>
      </c>
    </row>
    <row r="304" spans="1:65" s="13" customFormat="1">
      <c r="B304" s="201"/>
      <c r="C304" s="202"/>
      <c r="D304" s="194" t="s">
        <v>176</v>
      </c>
      <c r="E304" s="203" t="s">
        <v>19</v>
      </c>
      <c r="F304" s="204" t="s">
        <v>1088</v>
      </c>
      <c r="G304" s="202"/>
      <c r="H304" s="203" t="s">
        <v>19</v>
      </c>
      <c r="I304" s="205"/>
      <c r="J304" s="202"/>
      <c r="K304" s="202"/>
      <c r="L304" s="206"/>
      <c r="M304" s="207"/>
      <c r="N304" s="208"/>
      <c r="O304" s="208"/>
      <c r="P304" s="208"/>
      <c r="Q304" s="208"/>
      <c r="R304" s="208"/>
      <c r="S304" s="208"/>
      <c r="T304" s="209"/>
      <c r="AT304" s="210" t="s">
        <v>176</v>
      </c>
      <c r="AU304" s="210" t="s">
        <v>81</v>
      </c>
      <c r="AV304" s="13" t="s">
        <v>79</v>
      </c>
      <c r="AW304" s="13" t="s">
        <v>34</v>
      </c>
      <c r="AX304" s="13" t="s">
        <v>72</v>
      </c>
      <c r="AY304" s="210" t="s">
        <v>158</v>
      </c>
    </row>
    <row r="305" spans="1:65" s="14" customFormat="1">
      <c r="B305" s="211"/>
      <c r="C305" s="212"/>
      <c r="D305" s="194" t="s">
        <v>176</v>
      </c>
      <c r="E305" s="213" t="s">
        <v>19</v>
      </c>
      <c r="F305" s="214" t="s">
        <v>1089</v>
      </c>
      <c r="G305" s="212"/>
      <c r="H305" s="215">
        <v>19.14</v>
      </c>
      <c r="I305" s="216"/>
      <c r="J305" s="212"/>
      <c r="K305" s="212"/>
      <c r="L305" s="217"/>
      <c r="M305" s="218"/>
      <c r="N305" s="219"/>
      <c r="O305" s="219"/>
      <c r="P305" s="219"/>
      <c r="Q305" s="219"/>
      <c r="R305" s="219"/>
      <c r="S305" s="219"/>
      <c r="T305" s="220"/>
      <c r="AT305" s="221" t="s">
        <v>176</v>
      </c>
      <c r="AU305" s="221" t="s">
        <v>81</v>
      </c>
      <c r="AV305" s="14" t="s">
        <v>81</v>
      </c>
      <c r="AW305" s="14" t="s">
        <v>34</v>
      </c>
      <c r="AX305" s="14" t="s">
        <v>72</v>
      </c>
      <c r="AY305" s="221" t="s">
        <v>158</v>
      </c>
    </row>
    <row r="306" spans="1:65" s="14" customFormat="1">
      <c r="B306" s="211"/>
      <c r="C306" s="212"/>
      <c r="D306" s="194" t="s">
        <v>176</v>
      </c>
      <c r="E306" s="213" t="s">
        <v>19</v>
      </c>
      <c r="F306" s="214" t="s">
        <v>1090</v>
      </c>
      <c r="G306" s="212"/>
      <c r="H306" s="215">
        <v>17.052</v>
      </c>
      <c r="I306" s="216"/>
      <c r="J306" s="212"/>
      <c r="K306" s="212"/>
      <c r="L306" s="217"/>
      <c r="M306" s="218"/>
      <c r="N306" s="219"/>
      <c r="O306" s="219"/>
      <c r="P306" s="219"/>
      <c r="Q306" s="219"/>
      <c r="R306" s="219"/>
      <c r="S306" s="219"/>
      <c r="T306" s="220"/>
      <c r="AT306" s="221" t="s">
        <v>176</v>
      </c>
      <c r="AU306" s="221" t="s">
        <v>81</v>
      </c>
      <c r="AV306" s="14" t="s">
        <v>81</v>
      </c>
      <c r="AW306" s="14" t="s">
        <v>34</v>
      </c>
      <c r="AX306" s="14" t="s">
        <v>72</v>
      </c>
      <c r="AY306" s="221" t="s">
        <v>158</v>
      </c>
    </row>
    <row r="307" spans="1:65" s="14" customFormat="1">
      <c r="B307" s="211"/>
      <c r="C307" s="212"/>
      <c r="D307" s="194" t="s">
        <v>176</v>
      </c>
      <c r="E307" s="213" t="s">
        <v>19</v>
      </c>
      <c r="F307" s="214" t="s">
        <v>1091</v>
      </c>
      <c r="G307" s="212"/>
      <c r="H307" s="215">
        <v>77.495999999999995</v>
      </c>
      <c r="I307" s="216"/>
      <c r="J307" s="212"/>
      <c r="K307" s="212"/>
      <c r="L307" s="217"/>
      <c r="M307" s="218"/>
      <c r="N307" s="219"/>
      <c r="O307" s="219"/>
      <c r="P307" s="219"/>
      <c r="Q307" s="219"/>
      <c r="R307" s="219"/>
      <c r="S307" s="219"/>
      <c r="T307" s="220"/>
      <c r="AT307" s="221" t="s">
        <v>176</v>
      </c>
      <c r="AU307" s="221" t="s">
        <v>81</v>
      </c>
      <c r="AV307" s="14" t="s">
        <v>81</v>
      </c>
      <c r="AW307" s="14" t="s">
        <v>34</v>
      </c>
      <c r="AX307" s="14" t="s">
        <v>72</v>
      </c>
      <c r="AY307" s="221" t="s">
        <v>158</v>
      </c>
    </row>
    <row r="308" spans="1:65" s="15" customFormat="1">
      <c r="B308" s="222"/>
      <c r="C308" s="223"/>
      <c r="D308" s="194" t="s">
        <v>176</v>
      </c>
      <c r="E308" s="224" t="s">
        <v>19</v>
      </c>
      <c r="F308" s="225" t="s">
        <v>179</v>
      </c>
      <c r="G308" s="223"/>
      <c r="H308" s="226">
        <v>113.688</v>
      </c>
      <c r="I308" s="227"/>
      <c r="J308" s="223"/>
      <c r="K308" s="223"/>
      <c r="L308" s="228"/>
      <c r="M308" s="229"/>
      <c r="N308" s="230"/>
      <c r="O308" s="230"/>
      <c r="P308" s="230"/>
      <c r="Q308" s="230"/>
      <c r="R308" s="230"/>
      <c r="S308" s="230"/>
      <c r="T308" s="231"/>
      <c r="AT308" s="232" t="s">
        <v>176</v>
      </c>
      <c r="AU308" s="232" t="s">
        <v>81</v>
      </c>
      <c r="AV308" s="15" t="s">
        <v>165</v>
      </c>
      <c r="AW308" s="15" t="s">
        <v>34</v>
      </c>
      <c r="AX308" s="15" t="s">
        <v>79</v>
      </c>
      <c r="AY308" s="232" t="s">
        <v>158</v>
      </c>
    </row>
    <row r="309" spans="1:65" s="2" customFormat="1" ht="16.5" customHeight="1">
      <c r="A309" s="37"/>
      <c r="B309" s="38"/>
      <c r="C309" s="181" t="s">
        <v>441</v>
      </c>
      <c r="D309" s="181" t="s">
        <v>160</v>
      </c>
      <c r="E309" s="182" t="s">
        <v>663</v>
      </c>
      <c r="F309" s="183" t="s">
        <v>664</v>
      </c>
      <c r="G309" s="184" t="s">
        <v>223</v>
      </c>
      <c r="H309" s="185">
        <v>1136.8800000000001</v>
      </c>
      <c r="I309" s="186"/>
      <c r="J309" s="187">
        <f>ROUND(I309*H309,2)</f>
        <v>0</v>
      </c>
      <c r="K309" s="183" t="s">
        <v>164</v>
      </c>
      <c r="L309" s="42"/>
      <c r="M309" s="188" t="s">
        <v>19</v>
      </c>
      <c r="N309" s="189" t="s">
        <v>43</v>
      </c>
      <c r="O309" s="67"/>
      <c r="P309" s="190">
        <f>O309*H309</f>
        <v>0</v>
      </c>
      <c r="Q309" s="190">
        <v>0</v>
      </c>
      <c r="R309" s="190">
        <f>Q309*H309</f>
        <v>0</v>
      </c>
      <c r="S309" s="190">
        <v>0</v>
      </c>
      <c r="T309" s="191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192" t="s">
        <v>165</v>
      </c>
      <c r="AT309" s="192" t="s">
        <v>160</v>
      </c>
      <c r="AU309" s="192" t="s">
        <v>81</v>
      </c>
      <c r="AY309" s="20" t="s">
        <v>158</v>
      </c>
      <c r="BE309" s="193">
        <f>IF(N309="základní",J309,0)</f>
        <v>0</v>
      </c>
      <c r="BF309" s="193">
        <f>IF(N309="snížená",J309,0)</f>
        <v>0</v>
      </c>
      <c r="BG309" s="193">
        <f>IF(N309="zákl. přenesená",J309,0)</f>
        <v>0</v>
      </c>
      <c r="BH309" s="193">
        <f>IF(N309="sníž. přenesená",J309,0)</f>
        <v>0</v>
      </c>
      <c r="BI309" s="193">
        <f>IF(N309="nulová",J309,0)</f>
        <v>0</v>
      </c>
      <c r="BJ309" s="20" t="s">
        <v>79</v>
      </c>
      <c r="BK309" s="193">
        <f>ROUND(I309*H309,2)</f>
        <v>0</v>
      </c>
      <c r="BL309" s="20" t="s">
        <v>165</v>
      </c>
      <c r="BM309" s="192" t="s">
        <v>1092</v>
      </c>
    </row>
    <row r="310" spans="1:65" s="2" customFormat="1" ht="27">
      <c r="A310" s="37"/>
      <c r="B310" s="38"/>
      <c r="C310" s="39"/>
      <c r="D310" s="194" t="s">
        <v>167</v>
      </c>
      <c r="E310" s="39"/>
      <c r="F310" s="195" t="s">
        <v>666</v>
      </c>
      <c r="G310" s="39"/>
      <c r="H310" s="39"/>
      <c r="I310" s="196"/>
      <c r="J310" s="39"/>
      <c r="K310" s="39"/>
      <c r="L310" s="42"/>
      <c r="M310" s="197"/>
      <c r="N310" s="198"/>
      <c r="O310" s="67"/>
      <c r="P310" s="67"/>
      <c r="Q310" s="67"/>
      <c r="R310" s="67"/>
      <c r="S310" s="67"/>
      <c r="T310" s="68"/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T310" s="20" t="s">
        <v>167</v>
      </c>
      <c r="AU310" s="20" t="s">
        <v>81</v>
      </c>
    </row>
    <row r="311" spans="1:65" s="2" customFormat="1">
      <c r="A311" s="37"/>
      <c r="B311" s="38"/>
      <c r="C311" s="39"/>
      <c r="D311" s="199" t="s">
        <v>169</v>
      </c>
      <c r="E311" s="39"/>
      <c r="F311" s="200" t="s">
        <v>667</v>
      </c>
      <c r="G311" s="39"/>
      <c r="H311" s="39"/>
      <c r="I311" s="196"/>
      <c r="J311" s="39"/>
      <c r="K311" s="39"/>
      <c r="L311" s="42"/>
      <c r="M311" s="197"/>
      <c r="N311" s="198"/>
      <c r="O311" s="67"/>
      <c r="P311" s="67"/>
      <c r="Q311" s="67"/>
      <c r="R311" s="67"/>
      <c r="S311" s="67"/>
      <c r="T311" s="68"/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T311" s="20" t="s">
        <v>169</v>
      </c>
      <c r="AU311" s="20" t="s">
        <v>81</v>
      </c>
    </row>
    <row r="312" spans="1:65" s="14" customFormat="1">
      <c r="B312" s="211"/>
      <c r="C312" s="212"/>
      <c r="D312" s="194" t="s">
        <v>176</v>
      </c>
      <c r="E312" s="213" t="s">
        <v>19</v>
      </c>
      <c r="F312" s="214" t="s">
        <v>1093</v>
      </c>
      <c r="G312" s="212"/>
      <c r="H312" s="215">
        <v>1136.8800000000001</v>
      </c>
      <c r="I312" s="216"/>
      <c r="J312" s="212"/>
      <c r="K312" s="212"/>
      <c r="L312" s="217"/>
      <c r="M312" s="218"/>
      <c r="N312" s="219"/>
      <c r="O312" s="219"/>
      <c r="P312" s="219"/>
      <c r="Q312" s="219"/>
      <c r="R312" s="219"/>
      <c r="S312" s="219"/>
      <c r="T312" s="220"/>
      <c r="AT312" s="221" t="s">
        <v>176</v>
      </c>
      <c r="AU312" s="221" t="s">
        <v>81</v>
      </c>
      <c r="AV312" s="14" t="s">
        <v>81</v>
      </c>
      <c r="AW312" s="14" t="s">
        <v>34</v>
      </c>
      <c r="AX312" s="14" t="s">
        <v>72</v>
      </c>
      <c r="AY312" s="221" t="s">
        <v>158</v>
      </c>
    </row>
    <row r="313" spans="1:65" s="15" customFormat="1">
      <c r="B313" s="222"/>
      <c r="C313" s="223"/>
      <c r="D313" s="194" t="s">
        <v>176</v>
      </c>
      <c r="E313" s="224" t="s">
        <v>19</v>
      </c>
      <c r="F313" s="225" t="s">
        <v>179</v>
      </c>
      <c r="G313" s="223"/>
      <c r="H313" s="226">
        <v>1136.8800000000001</v>
      </c>
      <c r="I313" s="227"/>
      <c r="J313" s="223"/>
      <c r="K313" s="223"/>
      <c r="L313" s="228"/>
      <c r="M313" s="229"/>
      <c r="N313" s="230"/>
      <c r="O313" s="230"/>
      <c r="P313" s="230"/>
      <c r="Q313" s="230"/>
      <c r="R313" s="230"/>
      <c r="S313" s="230"/>
      <c r="T313" s="231"/>
      <c r="AT313" s="232" t="s">
        <v>176</v>
      </c>
      <c r="AU313" s="232" t="s">
        <v>81</v>
      </c>
      <c r="AV313" s="15" t="s">
        <v>165</v>
      </c>
      <c r="AW313" s="15" t="s">
        <v>34</v>
      </c>
      <c r="AX313" s="15" t="s">
        <v>79</v>
      </c>
      <c r="AY313" s="232" t="s">
        <v>158</v>
      </c>
    </row>
    <row r="314" spans="1:65" s="2" customFormat="1" ht="24.25" customHeight="1">
      <c r="A314" s="37"/>
      <c r="B314" s="38"/>
      <c r="C314" s="181" t="s">
        <v>448</v>
      </c>
      <c r="D314" s="181" t="s">
        <v>160</v>
      </c>
      <c r="E314" s="182" t="s">
        <v>674</v>
      </c>
      <c r="F314" s="183" t="s">
        <v>675</v>
      </c>
      <c r="G314" s="184" t="s">
        <v>223</v>
      </c>
      <c r="H314" s="185">
        <v>1256.364</v>
      </c>
      <c r="I314" s="186"/>
      <c r="J314" s="187">
        <f>ROUND(I314*H314,2)</f>
        <v>0</v>
      </c>
      <c r="K314" s="183" t="s">
        <v>164</v>
      </c>
      <c r="L314" s="42"/>
      <c r="M314" s="188" t="s">
        <v>19</v>
      </c>
      <c r="N314" s="189" t="s">
        <v>43</v>
      </c>
      <c r="O314" s="67"/>
      <c r="P314" s="190">
        <f>O314*H314</f>
        <v>0</v>
      </c>
      <c r="Q314" s="190">
        <v>0</v>
      </c>
      <c r="R314" s="190">
        <f>Q314*H314</f>
        <v>0</v>
      </c>
      <c r="S314" s="190">
        <v>0</v>
      </c>
      <c r="T314" s="191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192" t="s">
        <v>165</v>
      </c>
      <c r="AT314" s="192" t="s">
        <v>160</v>
      </c>
      <c r="AU314" s="192" t="s">
        <v>81</v>
      </c>
      <c r="AY314" s="20" t="s">
        <v>158</v>
      </c>
      <c r="BE314" s="193">
        <f>IF(N314="základní",J314,0)</f>
        <v>0</v>
      </c>
      <c r="BF314" s="193">
        <f>IF(N314="snížená",J314,0)</f>
        <v>0</v>
      </c>
      <c r="BG314" s="193">
        <f>IF(N314="zákl. přenesená",J314,0)</f>
        <v>0</v>
      </c>
      <c r="BH314" s="193">
        <f>IF(N314="sníž. přenesená",J314,0)</f>
        <v>0</v>
      </c>
      <c r="BI314" s="193">
        <f>IF(N314="nulová",J314,0)</f>
        <v>0</v>
      </c>
      <c r="BJ314" s="20" t="s">
        <v>79</v>
      </c>
      <c r="BK314" s="193">
        <f>ROUND(I314*H314,2)</f>
        <v>0</v>
      </c>
      <c r="BL314" s="20" t="s">
        <v>165</v>
      </c>
      <c r="BM314" s="192" t="s">
        <v>1094</v>
      </c>
    </row>
    <row r="315" spans="1:65" s="2" customFormat="1" ht="18">
      <c r="A315" s="37"/>
      <c r="B315" s="38"/>
      <c r="C315" s="39"/>
      <c r="D315" s="194" t="s">
        <v>167</v>
      </c>
      <c r="E315" s="39"/>
      <c r="F315" s="195" t="s">
        <v>677</v>
      </c>
      <c r="G315" s="39"/>
      <c r="H315" s="39"/>
      <c r="I315" s="196"/>
      <c r="J315" s="39"/>
      <c r="K315" s="39"/>
      <c r="L315" s="42"/>
      <c r="M315" s="197"/>
      <c r="N315" s="198"/>
      <c r="O315" s="67"/>
      <c r="P315" s="67"/>
      <c r="Q315" s="67"/>
      <c r="R315" s="67"/>
      <c r="S315" s="67"/>
      <c r="T315" s="68"/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T315" s="20" t="s">
        <v>167</v>
      </c>
      <c r="AU315" s="20" t="s">
        <v>81</v>
      </c>
    </row>
    <row r="316" spans="1:65" s="2" customFormat="1">
      <c r="A316" s="37"/>
      <c r="B316" s="38"/>
      <c r="C316" s="39"/>
      <c r="D316" s="199" t="s">
        <v>169</v>
      </c>
      <c r="E316" s="39"/>
      <c r="F316" s="200" t="s">
        <v>678</v>
      </c>
      <c r="G316" s="39"/>
      <c r="H316" s="39"/>
      <c r="I316" s="196"/>
      <c r="J316" s="39"/>
      <c r="K316" s="39"/>
      <c r="L316" s="42"/>
      <c r="M316" s="197"/>
      <c r="N316" s="198"/>
      <c r="O316" s="67"/>
      <c r="P316" s="67"/>
      <c r="Q316" s="67"/>
      <c r="R316" s="67"/>
      <c r="S316" s="67"/>
      <c r="T316" s="68"/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T316" s="20" t="s">
        <v>169</v>
      </c>
      <c r="AU316" s="20" t="s">
        <v>81</v>
      </c>
    </row>
    <row r="317" spans="1:65" s="13" customFormat="1" ht="20">
      <c r="B317" s="201"/>
      <c r="C317" s="202"/>
      <c r="D317" s="194" t="s">
        <v>176</v>
      </c>
      <c r="E317" s="203" t="s">
        <v>19</v>
      </c>
      <c r="F317" s="204" t="s">
        <v>1095</v>
      </c>
      <c r="G317" s="202"/>
      <c r="H317" s="203" t="s">
        <v>19</v>
      </c>
      <c r="I317" s="205"/>
      <c r="J317" s="202"/>
      <c r="K317" s="202"/>
      <c r="L317" s="206"/>
      <c r="M317" s="207"/>
      <c r="N317" s="208"/>
      <c r="O317" s="208"/>
      <c r="P317" s="208"/>
      <c r="Q317" s="208"/>
      <c r="R317" s="208"/>
      <c r="S317" s="208"/>
      <c r="T317" s="209"/>
      <c r="AT317" s="210" t="s">
        <v>176</v>
      </c>
      <c r="AU317" s="210" t="s">
        <v>81</v>
      </c>
      <c r="AV317" s="13" t="s">
        <v>79</v>
      </c>
      <c r="AW317" s="13" t="s">
        <v>34</v>
      </c>
      <c r="AX317" s="13" t="s">
        <v>72</v>
      </c>
      <c r="AY317" s="210" t="s">
        <v>158</v>
      </c>
    </row>
    <row r="318" spans="1:65" s="14" customFormat="1">
      <c r="B318" s="211"/>
      <c r="C318" s="212"/>
      <c r="D318" s="194" t="s">
        <v>176</v>
      </c>
      <c r="E318" s="213" t="s">
        <v>19</v>
      </c>
      <c r="F318" s="214" t="s">
        <v>1096</v>
      </c>
      <c r="G318" s="212"/>
      <c r="H318" s="215">
        <v>454.75200000000001</v>
      </c>
      <c r="I318" s="216"/>
      <c r="J318" s="212"/>
      <c r="K318" s="212"/>
      <c r="L318" s="217"/>
      <c r="M318" s="218"/>
      <c r="N318" s="219"/>
      <c r="O318" s="219"/>
      <c r="P318" s="219"/>
      <c r="Q318" s="219"/>
      <c r="R318" s="219"/>
      <c r="S318" s="219"/>
      <c r="T318" s="220"/>
      <c r="AT318" s="221" t="s">
        <v>176</v>
      </c>
      <c r="AU318" s="221" t="s">
        <v>81</v>
      </c>
      <c r="AV318" s="14" t="s">
        <v>81</v>
      </c>
      <c r="AW318" s="14" t="s">
        <v>34</v>
      </c>
      <c r="AX318" s="14" t="s">
        <v>72</v>
      </c>
      <c r="AY318" s="221" t="s">
        <v>158</v>
      </c>
    </row>
    <row r="319" spans="1:65" s="14" customFormat="1">
      <c r="B319" s="211"/>
      <c r="C319" s="212"/>
      <c r="D319" s="194" t="s">
        <v>176</v>
      </c>
      <c r="E319" s="213" t="s">
        <v>19</v>
      </c>
      <c r="F319" s="214" t="s">
        <v>1097</v>
      </c>
      <c r="G319" s="212"/>
      <c r="H319" s="215">
        <v>801.61199999999997</v>
      </c>
      <c r="I319" s="216"/>
      <c r="J319" s="212"/>
      <c r="K319" s="212"/>
      <c r="L319" s="217"/>
      <c r="M319" s="218"/>
      <c r="N319" s="219"/>
      <c r="O319" s="219"/>
      <c r="P319" s="219"/>
      <c r="Q319" s="219"/>
      <c r="R319" s="219"/>
      <c r="S319" s="219"/>
      <c r="T319" s="220"/>
      <c r="AT319" s="221" t="s">
        <v>176</v>
      </c>
      <c r="AU319" s="221" t="s">
        <v>81</v>
      </c>
      <c r="AV319" s="14" t="s">
        <v>81</v>
      </c>
      <c r="AW319" s="14" t="s">
        <v>34</v>
      </c>
      <c r="AX319" s="14" t="s">
        <v>72</v>
      </c>
      <c r="AY319" s="221" t="s">
        <v>158</v>
      </c>
    </row>
    <row r="320" spans="1:65" s="15" customFormat="1">
      <c r="B320" s="222"/>
      <c r="C320" s="223"/>
      <c r="D320" s="194" t="s">
        <v>176</v>
      </c>
      <c r="E320" s="224" t="s">
        <v>19</v>
      </c>
      <c r="F320" s="225" t="s">
        <v>179</v>
      </c>
      <c r="G320" s="223"/>
      <c r="H320" s="226">
        <v>1256.364</v>
      </c>
      <c r="I320" s="227"/>
      <c r="J320" s="223"/>
      <c r="K320" s="223"/>
      <c r="L320" s="228"/>
      <c r="M320" s="229"/>
      <c r="N320" s="230"/>
      <c r="O320" s="230"/>
      <c r="P320" s="230"/>
      <c r="Q320" s="230"/>
      <c r="R320" s="230"/>
      <c r="S320" s="230"/>
      <c r="T320" s="231"/>
      <c r="AT320" s="232" t="s">
        <v>176</v>
      </c>
      <c r="AU320" s="232" t="s">
        <v>81</v>
      </c>
      <c r="AV320" s="15" t="s">
        <v>165</v>
      </c>
      <c r="AW320" s="15" t="s">
        <v>34</v>
      </c>
      <c r="AX320" s="15" t="s">
        <v>79</v>
      </c>
      <c r="AY320" s="232" t="s">
        <v>158</v>
      </c>
    </row>
    <row r="321" spans="1:65" s="12" customFormat="1" ht="22.9" customHeight="1">
      <c r="B321" s="165"/>
      <c r="C321" s="166"/>
      <c r="D321" s="167" t="s">
        <v>71</v>
      </c>
      <c r="E321" s="179" t="s">
        <v>680</v>
      </c>
      <c r="F321" s="179" t="s">
        <v>681</v>
      </c>
      <c r="G321" s="166"/>
      <c r="H321" s="166"/>
      <c r="I321" s="169"/>
      <c r="J321" s="180">
        <f>BK321</f>
        <v>0</v>
      </c>
      <c r="K321" s="166"/>
      <c r="L321" s="171"/>
      <c r="M321" s="172"/>
      <c r="N321" s="173"/>
      <c r="O321" s="173"/>
      <c r="P321" s="174">
        <f>SUM(P322:P324)</f>
        <v>0</v>
      </c>
      <c r="Q321" s="173"/>
      <c r="R321" s="174">
        <f>SUM(R322:R324)</f>
        <v>0</v>
      </c>
      <c r="S321" s="173"/>
      <c r="T321" s="175">
        <f>SUM(T322:T324)</f>
        <v>0</v>
      </c>
      <c r="AR321" s="176" t="s">
        <v>79</v>
      </c>
      <c r="AT321" s="177" t="s">
        <v>71</v>
      </c>
      <c r="AU321" s="177" t="s">
        <v>79</v>
      </c>
      <c r="AY321" s="176" t="s">
        <v>158</v>
      </c>
      <c r="BK321" s="178">
        <f>SUM(BK322:BK324)</f>
        <v>0</v>
      </c>
    </row>
    <row r="322" spans="1:65" s="2" customFormat="1" ht="24.25" customHeight="1">
      <c r="A322" s="37"/>
      <c r="B322" s="38"/>
      <c r="C322" s="181" t="s">
        <v>454</v>
      </c>
      <c r="D322" s="181" t="s">
        <v>160</v>
      </c>
      <c r="E322" s="182" t="s">
        <v>683</v>
      </c>
      <c r="F322" s="183" t="s">
        <v>684</v>
      </c>
      <c r="G322" s="184" t="s">
        <v>223</v>
      </c>
      <c r="H322" s="185">
        <v>643.57500000000005</v>
      </c>
      <c r="I322" s="186"/>
      <c r="J322" s="187">
        <f>ROUND(I322*H322,2)</f>
        <v>0</v>
      </c>
      <c r="K322" s="183" t="s">
        <v>164</v>
      </c>
      <c r="L322" s="42"/>
      <c r="M322" s="188" t="s">
        <v>19</v>
      </c>
      <c r="N322" s="189" t="s">
        <v>43</v>
      </c>
      <c r="O322" s="67"/>
      <c r="P322" s="190">
        <f>O322*H322</f>
        <v>0</v>
      </c>
      <c r="Q322" s="190">
        <v>0</v>
      </c>
      <c r="R322" s="190">
        <f>Q322*H322</f>
        <v>0</v>
      </c>
      <c r="S322" s="190">
        <v>0</v>
      </c>
      <c r="T322" s="191">
        <f>S322*H322</f>
        <v>0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192" t="s">
        <v>165</v>
      </c>
      <c r="AT322" s="192" t="s">
        <v>160</v>
      </c>
      <c r="AU322" s="192" t="s">
        <v>81</v>
      </c>
      <c r="AY322" s="20" t="s">
        <v>158</v>
      </c>
      <c r="BE322" s="193">
        <f>IF(N322="základní",J322,0)</f>
        <v>0</v>
      </c>
      <c r="BF322" s="193">
        <f>IF(N322="snížená",J322,0)</f>
        <v>0</v>
      </c>
      <c r="BG322" s="193">
        <f>IF(N322="zákl. přenesená",J322,0)</f>
        <v>0</v>
      </c>
      <c r="BH322" s="193">
        <f>IF(N322="sníž. přenesená",J322,0)</f>
        <v>0</v>
      </c>
      <c r="BI322" s="193">
        <f>IF(N322="nulová",J322,0)</f>
        <v>0</v>
      </c>
      <c r="BJ322" s="20" t="s">
        <v>79</v>
      </c>
      <c r="BK322" s="193">
        <f>ROUND(I322*H322,2)</f>
        <v>0</v>
      </c>
      <c r="BL322" s="20" t="s">
        <v>165</v>
      </c>
      <c r="BM322" s="192" t="s">
        <v>1098</v>
      </c>
    </row>
    <row r="323" spans="1:65" s="2" customFormat="1" ht="27">
      <c r="A323" s="37"/>
      <c r="B323" s="38"/>
      <c r="C323" s="39"/>
      <c r="D323" s="194" t="s">
        <v>167</v>
      </c>
      <c r="E323" s="39"/>
      <c r="F323" s="195" t="s">
        <v>686</v>
      </c>
      <c r="G323" s="39"/>
      <c r="H323" s="39"/>
      <c r="I323" s="196"/>
      <c r="J323" s="39"/>
      <c r="K323" s="39"/>
      <c r="L323" s="42"/>
      <c r="M323" s="197"/>
      <c r="N323" s="198"/>
      <c r="O323" s="67"/>
      <c r="P323" s="67"/>
      <c r="Q323" s="67"/>
      <c r="R323" s="67"/>
      <c r="S323" s="67"/>
      <c r="T323" s="68"/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T323" s="20" t="s">
        <v>167</v>
      </c>
      <c r="AU323" s="20" t="s">
        <v>81</v>
      </c>
    </row>
    <row r="324" spans="1:65" s="2" customFormat="1">
      <c r="A324" s="37"/>
      <c r="B324" s="38"/>
      <c r="C324" s="39"/>
      <c r="D324" s="199" t="s">
        <v>169</v>
      </c>
      <c r="E324" s="39"/>
      <c r="F324" s="200" t="s">
        <v>687</v>
      </c>
      <c r="G324" s="39"/>
      <c r="H324" s="39"/>
      <c r="I324" s="196"/>
      <c r="J324" s="39"/>
      <c r="K324" s="39"/>
      <c r="L324" s="42"/>
      <c r="M324" s="197"/>
      <c r="N324" s="198"/>
      <c r="O324" s="67"/>
      <c r="P324" s="67"/>
      <c r="Q324" s="67"/>
      <c r="R324" s="67"/>
      <c r="S324" s="67"/>
      <c r="T324" s="68"/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T324" s="20" t="s">
        <v>169</v>
      </c>
      <c r="AU324" s="20" t="s">
        <v>81</v>
      </c>
    </row>
    <row r="325" spans="1:65" s="12" customFormat="1" ht="22.9" customHeight="1">
      <c r="B325" s="165"/>
      <c r="C325" s="166"/>
      <c r="D325" s="167" t="s">
        <v>71</v>
      </c>
      <c r="E325" s="179" t="s">
        <v>1099</v>
      </c>
      <c r="F325" s="179" t="s">
        <v>1100</v>
      </c>
      <c r="G325" s="166"/>
      <c r="H325" s="166"/>
      <c r="I325" s="169"/>
      <c r="J325" s="180">
        <f>BK325</f>
        <v>0</v>
      </c>
      <c r="K325" s="166"/>
      <c r="L325" s="171"/>
      <c r="M325" s="172"/>
      <c r="N325" s="173"/>
      <c r="O325" s="173"/>
      <c r="P325" s="174">
        <f>SUM(P326:P347)</f>
        <v>0</v>
      </c>
      <c r="Q325" s="173"/>
      <c r="R325" s="174">
        <f>SUM(R326:R347)</f>
        <v>0.13020000000000001</v>
      </c>
      <c r="S325" s="173"/>
      <c r="T325" s="175">
        <f>SUM(T326:T347)</f>
        <v>0</v>
      </c>
      <c r="AR325" s="176" t="s">
        <v>180</v>
      </c>
      <c r="AT325" s="177" t="s">
        <v>71</v>
      </c>
      <c r="AU325" s="177" t="s">
        <v>79</v>
      </c>
      <c r="AY325" s="176" t="s">
        <v>158</v>
      </c>
      <c r="BK325" s="178">
        <f>SUM(BK326:BK347)</f>
        <v>0</v>
      </c>
    </row>
    <row r="326" spans="1:65" s="2" customFormat="1" ht="24.25" customHeight="1">
      <c r="A326" s="37"/>
      <c r="B326" s="38"/>
      <c r="C326" s="181" t="s">
        <v>461</v>
      </c>
      <c r="D326" s="181" t="s">
        <v>160</v>
      </c>
      <c r="E326" s="182" t="s">
        <v>1101</v>
      </c>
      <c r="F326" s="183" t="s">
        <v>1102</v>
      </c>
      <c r="G326" s="184" t="s">
        <v>191</v>
      </c>
      <c r="H326" s="185">
        <v>13</v>
      </c>
      <c r="I326" s="186"/>
      <c r="J326" s="187">
        <f>ROUND(I326*H326,2)</f>
        <v>0</v>
      </c>
      <c r="K326" s="183" t="s">
        <v>164</v>
      </c>
      <c r="L326" s="42"/>
      <c r="M326" s="188" t="s">
        <v>19</v>
      </c>
      <c r="N326" s="189" t="s">
        <v>43</v>
      </c>
      <c r="O326" s="67"/>
      <c r="P326" s="190">
        <f>O326*H326</f>
        <v>0</v>
      </c>
      <c r="Q326" s="190">
        <v>0</v>
      </c>
      <c r="R326" s="190">
        <f>Q326*H326</f>
        <v>0</v>
      </c>
      <c r="S326" s="190">
        <v>0</v>
      </c>
      <c r="T326" s="191">
        <f>S326*H326</f>
        <v>0</v>
      </c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R326" s="192" t="s">
        <v>618</v>
      </c>
      <c r="AT326" s="192" t="s">
        <v>160</v>
      </c>
      <c r="AU326" s="192" t="s">
        <v>81</v>
      </c>
      <c r="AY326" s="20" t="s">
        <v>158</v>
      </c>
      <c r="BE326" s="193">
        <f>IF(N326="základní",J326,0)</f>
        <v>0</v>
      </c>
      <c r="BF326" s="193">
        <f>IF(N326="snížená",J326,0)</f>
        <v>0</v>
      </c>
      <c r="BG326" s="193">
        <f>IF(N326="zákl. přenesená",J326,0)</f>
        <v>0</v>
      </c>
      <c r="BH326" s="193">
        <f>IF(N326="sníž. přenesená",J326,0)</f>
        <v>0</v>
      </c>
      <c r="BI326" s="193">
        <f>IF(N326="nulová",J326,0)</f>
        <v>0</v>
      </c>
      <c r="BJ326" s="20" t="s">
        <v>79</v>
      </c>
      <c r="BK326" s="193">
        <f>ROUND(I326*H326,2)</f>
        <v>0</v>
      </c>
      <c r="BL326" s="20" t="s">
        <v>618</v>
      </c>
      <c r="BM326" s="192" t="s">
        <v>1103</v>
      </c>
    </row>
    <row r="327" spans="1:65" s="2" customFormat="1" ht="36">
      <c r="A327" s="37"/>
      <c r="B327" s="38"/>
      <c r="C327" s="39"/>
      <c r="D327" s="194" t="s">
        <v>167</v>
      </c>
      <c r="E327" s="39"/>
      <c r="F327" s="195" t="s">
        <v>1104</v>
      </c>
      <c r="G327" s="39"/>
      <c r="H327" s="39"/>
      <c r="I327" s="196"/>
      <c r="J327" s="39"/>
      <c r="K327" s="39"/>
      <c r="L327" s="42"/>
      <c r="M327" s="197"/>
      <c r="N327" s="198"/>
      <c r="O327" s="67"/>
      <c r="P327" s="67"/>
      <c r="Q327" s="67"/>
      <c r="R327" s="67"/>
      <c r="S327" s="67"/>
      <c r="T327" s="68"/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T327" s="20" t="s">
        <v>167</v>
      </c>
      <c r="AU327" s="20" t="s">
        <v>81</v>
      </c>
    </row>
    <row r="328" spans="1:65" s="2" customFormat="1">
      <c r="A328" s="37"/>
      <c r="B328" s="38"/>
      <c r="C328" s="39"/>
      <c r="D328" s="199" t="s">
        <v>169</v>
      </c>
      <c r="E328" s="39"/>
      <c r="F328" s="200" t="s">
        <v>1105</v>
      </c>
      <c r="G328" s="39"/>
      <c r="H328" s="39"/>
      <c r="I328" s="196"/>
      <c r="J328" s="39"/>
      <c r="K328" s="39"/>
      <c r="L328" s="42"/>
      <c r="M328" s="197"/>
      <c r="N328" s="198"/>
      <c r="O328" s="67"/>
      <c r="P328" s="67"/>
      <c r="Q328" s="67"/>
      <c r="R328" s="67"/>
      <c r="S328" s="67"/>
      <c r="T328" s="68"/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T328" s="20" t="s">
        <v>169</v>
      </c>
      <c r="AU328" s="20" t="s">
        <v>81</v>
      </c>
    </row>
    <row r="329" spans="1:65" s="14" customFormat="1">
      <c r="B329" s="211"/>
      <c r="C329" s="212"/>
      <c r="D329" s="194" t="s">
        <v>176</v>
      </c>
      <c r="E329" s="213" t="s">
        <v>19</v>
      </c>
      <c r="F329" s="214" t="s">
        <v>970</v>
      </c>
      <c r="G329" s="212"/>
      <c r="H329" s="215">
        <v>13</v>
      </c>
      <c r="I329" s="216"/>
      <c r="J329" s="212"/>
      <c r="K329" s="212"/>
      <c r="L329" s="217"/>
      <c r="M329" s="218"/>
      <c r="N329" s="219"/>
      <c r="O329" s="219"/>
      <c r="P329" s="219"/>
      <c r="Q329" s="219"/>
      <c r="R329" s="219"/>
      <c r="S329" s="219"/>
      <c r="T329" s="220"/>
      <c r="AT329" s="221" t="s">
        <v>176</v>
      </c>
      <c r="AU329" s="221" t="s">
        <v>81</v>
      </c>
      <c r="AV329" s="14" t="s">
        <v>81</v>
      </c>
      <c r="AW329" s="14" t="s">
        <v>34</v>
      </c>
      <c r="AX329" s="14" t="s">
        <v>72</v>
      </c>
      <c r="AY329" s="221" t="s">
        <v>158</v>
      </c>
    </row>
    <row r="330" spans="1:65" s="15" customFormat="1">
      <c r="B330" s="222"/>
      <c r="C330" s="223"/>
      <c r="D330" s="194" t="s">
        <v>176</v>
      </c>
      <c r="E330" s="224" t="s">
        <v>19</v>
      </c>
      <c r="F330" s="225" t="s">
        <v>179</v>
      </c>
      <c r="G330" s="223"/>
      <c r="H330" s="226">
        <v>13</v>
      </c>
      <c r="I330" s="227"/>
      <c r="J330" s="223"/>
      <c r="K330" s="223"/>
      <c r="L330" s="228"/>
      <c r="M330" s="229"/>
      <c r="N330" s="230"/>
      <c r="O330" s="230"/>
      <c r="P330" s="230"/>
      <c r="Q330" s="230"/>
      <c r="R330" s="230"/>
      <c r="S330" s="230"/>
      <c r="T330" s="231"/>
      <c r="AT330" s="232" t="s">
        <v>176</v>
      </c>
      <c r="AU330" s="232" t="s">
        <v>81</v>
      </c>
      <c r="AV330" s="15" t="s">
        <v>165</v>
      </c>
      <c r="AW330" s="15" t="s">
        <v>34</v>
      </c>
      <c r="AX330" s="15" t="s">
        <v>79</v>
      </c>
      <c r="AY330" s="232" t="s">
        <v>158</v>
      </c>
    </row>
    <row r="331" spans="1:65" s="2" customFormat="1" ht="24.25" customHeight="1">
      <c r="A331" s="37"/>
      <c r="B331" s="38"/>
      <c r="C331" s="181" t="s">
        <v>468</v>
      </c>
      <c r="D331" s="181" t="s">
        <v>160</v>
      </c>
      <c r="E331" s="182" t="s">
        <v>1106</v>
      </c>
      <c r="F331" s="183" t="s">
        <v>1107</v>
      </c>
      <c r="G331" s="184" t="s">
        <v>191</v>
      </c>
      <c r="H331" s="185">
        <v>13</v>
      </c>
      <c r="I331" s="186"/>
      <c r="J331" s="187">
        <f>ROUND(I331*H331,2)</f>
        <v>0</v>
      </c>
      <c r="K331" s="183" t="s">
        <v>164</v>
      </c>
      <c r="L331" s="42"/>
      <c r="M331" s="188" t="s">
        <v>19</v>
      </c>
      <c r="N331" s="189" t="s">
        <v>43</v>
      </c>
      <c r="O331" s="67"/>
      <c r="P331" s="190">
        <f>O331*H331</f>
        <v>0</v>
      </c>
      <c r="Q331" s="190">
        <v>0</v>
      </c>
      <c r="R331" s="190">
        <f>Q331*H331</f>
        <v>0</v>
      </c>
      <c r="S331" s="190">
        <v>0</v>
      </c>
      <c r="T331" s="191">
        <f>S331*H331</f>
        <v>0</v>
      </c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R331" s="192" t="s">
        <v>618</v>
      </c>
      <c r="AT331" s="192" t="s">
        <v>160</v>
      </c>
      <c r="AU331" s="192" t="s">
        <v>81</v>
      </c>
      <c r="AY331" s="20" t="s">
        <v>158</v>
      </c>
      <c r="BE331" s="193">
        <f>IF(N331="základní",J331,0)</f>
        <v>0</v>
      </c>
      <c r="BF331" s="193">
        <f>IF(N331="snížená",J331,0)</f>
        <v>0</v>
      </c>
      <c r="BG331" s="193">
        <f>IF(N331="zákl. přenesená",J331,0)</f>
        <v>0</v>
      </c>
      <c r="BH331" s="193">
        <f>IF(N331="sníž. přenesená",J331,0)</f>
        <v>0</v>
      </c>
      <c r="BI331" s="193">
        <f>IF(N331="nulová",J331,0)</f>
        <v>0</v>
      </c>
      <c r="BJ331" s="20" t="s">
        <v>79</v>
      </c>
      <c r="BK331" s="193">
        <f>ROUND(I331*H331,2)</f>
        <v>0</v>
      </c>
      <c r="BL331" s="20" t="s">
        <v>618</v>
      </c>
      <c r="BM331" s="192" t="s">
        <v>1108</v>
      </c>
    </row>
    <row r="332" spans="1:65" s="2" customFormat="1" ht="36">
      <c r="A332" s="37"/>
      <c r="B332" s="38"/>
      <c r="C332" s="39"/>
      <c r="D332" s="194" t="s">
        <v>167</v>
      </c>
      <c r="E332" s="39"/>
      <c r="F332" s="195" t="s">
        <v>1109</v>
      </c>
      <c r="G332" s="39"/>
      <c r="H332" s="39"/>
      <c r="I332" s="196"/>
      <c r="J332" s="39"/>
      <c r="K332" s="39"/>
      <c r="L332" s="42"/>
      <c r="M332" s="197"/>
      <c r="N332" s="198"/>
      <c r="O332" s="67"/>
      <c r="P332" s="67"/>
      <c r="Q332" s="67"/>
      <c r="R332" s="67"/>
      <c r="S332" s="67"/>
      <c r="T332" s="68"/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T332" s="20" t="s">
        <v>167</v>
      </c>
      <c r="AU332" s="20" t="s">
        <v>81</v>
      </c>
    </row>
    <row r="333" spans="1:65" s="2" customFormat="1">
      <c r="A333" s="37"/>
      <c r="B333" s="38"/>
      <c r="C333" s="39"/>
      <c r="D333" s="199" t="s">
        <v>169</v>
      </c>
      <c r="E333" s="39"/>
      <c r="F333" s="200" t="s">
        <v>1110</v>
      </c>
      <c r="G333" s="39"/>
      <c r="H333" s="39"/>
      <c r="I333" s="196"/>
      <c r="J333" s="39"/>
      <c r="K333" s="39"/>
      <c r="L333" s="42"/>
      <c r="M333" s="197"/>
      <c r="N333" s="198"/>
      <c r="O333" s="67"/>
      <c r="P333" s="67"/>
      <c r="Q333" s="67"/>
      <c r="R333" s="67"/>
      <c r="S333" s="67"/>
      <c r="T333" s="68"/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T333" s="20" t="s">
        <v>169</v>
      </c>
      <c r="AU333" s="20" t="s">
        <v>81</v>
      </c>
    </row>
    <row r="334" spans="1:65" s="14" customFormat="1">
      <c r="B334" s="211"/>
      <c r="C334" s="212"/>
      <c r="D334" s="194" t="s">
        <v>176</v>
      </c>
      <c r="E334" s="213" t="s">
        <v>19</v>
      </c>
      <c r="F334" s="214" t="s">
        <v>970</v>
      </c>
      <c r="G334" s="212"/>
      <c r="H334" s="215">
        <v>13</v>
      </c>
      <c r="I334" s="216"/>
      <c r="J334" s="212"/>
      <c r="K334" s="212"/>
      <c r="L334" s="217"/>
      <c r="M334" s="218"/>
      <c r="N334" s="219"/>
      <c r="O334" s="219"/>
      <c r="P334" s="219"/>
      <c r="Q334" s="219"/>
      <c r="R334" s="219"/>
      <c r="S334" s="219"/>
      <c r="T334" s="220"/>
      <c r="AT334" s="221" t="s">
        <v>176</v>
      </c>
      <c r="AU334" s="221" t="s">
        <v>81</v>
      </c>
      <c r="AV334" s="14" t="s">
        <v>81</v>
      </c>
      <c r="AW334" s="14" t="s">
        <v>34</v>
      </c>
      <c r="AX334" s="14" t="s">
        <v>72</v>
      </c>
      <c r="AY334" s="221" t="s">
        <v>158</v>
      </c>
    </row>
    <row r="335" spans="1:65" s="15" customFormat="1">
      <c r="B335" s="222"/>
      <c r="C335" s="223"/>
      <c r="D335" s="194" t="s">
        <v>176</v>
      </c>
      <c r="E335" s="224" t="s">
        <v>19</v>
      </c>
      <c r="F335" s="225" t="s">
        <v>179</v>
      </c>
      <c r="G335" s="223"/>
      <c r="H335" s="226">
        <v>13</v>
      </c>
      <c r="I335" s="227"/>
      <c r="J335" s="223"/>
      <c r="K335" s="223"/>
      <c r="L335" s="228"/>
      <c r="M335" s="229"/>
      <c r="N335" s="230"/>
      <c r="O335" s="230"/>
      <c r="P335" s="230"/>
      <c r="Q335" s="230"/>
      <c r="R335" s="230"/>
      <c r="S335" s="230"/>
      <c r="T335" s="231"/>
      <c r="AT335" s="232" t="s">
        <v>176</v>
      </c>
      <c r="AU335" s="232" t="s">
        <v>81</v>
      </c>
      <c r="AV335" s="15" t="s">
        <v>165</v>
      </c>
      <c r="AW335" s="15" t="s">
        <v>34</v>
      </c>
      <c r="AX335" s="15" t="s">
        <v>79</v>
      </c>
      <c r="AY335" s="232" t="s">
        <v>158</v>
      </c>
    </row>
    <row r="336" spans="1:65" s="2" customFormat="1" ht="16.5" customHeight="1">
      <c r="A336" s="37"/>
      <c r="B336" s="38"/>
      <c r="C336" s="233" t="s">
        <v>476</v>
      </c>
      <c r="D336" s="233" t="s">
        <v>220</v>
      </c>
      <c r="E336" s="234" t="s">
        <v>1111</v>
      </c>
      <c r="F336" s="235" t="s">
        <v>1112</v>
      </c>
      <c r="G336" s="236" t="s">
        <v>191</v>
      </c>
      <c r="H336" s="237">
        <v>33</v>
      </c>
      <c r="I336" s="238"/>
      <c r="J336" s="239">
        <f>ROUND(I336*H336,2)</f>
        <v>0</v>
      </c>
      <c r="K336" s="235" t="s">
        <v>164</v>
      </c>
      <c r="L336" s="240"/>
      <c r="M336" s="241" t="s">
        <v>19</v>
      </c>
      <c r="N336" s="242" t="s">
        <v>43</v>
      </c>
      <c r="O336" s="67"/>
      <c r="P336" s="190">
        <f>O336*H336</f>
        <v>0</v>
      </c>
      <c r="Q336" s="190">
        <v>3.7000000000000002E-3</v>
      </c>
      <c r="R336" s="190">
        <f>Q336*H336</f>
        <v>0.1221</v>
      </c>
      <c r="S336" s="190">
        <v>0</v>
      </c>
      <c r="T336" s="191">
        <f>S336*H336</f>
        <v>0</v>
      </c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R336" s="192" t="s">
        <v>1113</v>
      </c>
      <c r="AT336" s="192" t="s">
        <v>220</v>
      </c>
      <c r="AU336" s="192" t="s">
        <v>81</v>
      </c>
      <c r="AY336" s="20" t="s">
        <v>158</v>
      </c>
      <c r="BE336" s="193">
        <f>IF(N336="základní",J336,0)</f>
        <v>0</v>
      </c>
      <c r="BF336" s="193">
        <f>IF(N336="snížená",J336,0)</f>
        <v>0</v>
      </c>
      <c r="BG336" s="193">
        <f>IF(N336="zákl. přenesená",J336,0)</f>
        <v>0</v>
      </c>
      <c r="BH336" s="193">
        <f>IF(N336="sníž. přenesená",J336,0)</f>
        <v>0</v>
      </c>
      <c r="BI336" s="193">
        <f>IF(N336="nulová",J336,0)</f>
        <v>0</v>
      </c>
      <c r="BJ336" s="20" t="s">
        <v>79</v>
      </c>
      <c r="BK336" s="193">
        <f>ROUND(I336*H336,2)</f>
        <v>0</v>
      </c>
      <c r="BL336" s="20" t="s">
        <v>618</v>
      </c>
      <c r="BM336" s="192" t="s">
        <v>1114</v>
      </c>
    </row>
    <row r="337" spans="1:65" s="2" customFormat="1">
      <c r="A337" s="37"/>
      <c r="B337" s="38"/>
      <c r="C337" s="39"/>
      <c r="D337" s="194" t="s">
        <v>167</v>
      </c>
      <c r="E337" s="39"/>
      <c r="F337" s="195" t="s">
        <v>1112</v>
      </c>
      <c r="G337" s="39"/>
      <c r="H337" s="39"/>
      <c r="I337" s="196"/>
      <c r="J337" s="39"/>
      <c r="K337" s="39"/>
      <c r="L337" s="42"/>
      <c r="M337" s="197"/>
      <c r="N337" s="198"/>
      <c r="O337" s="67"/>
      <c r="P337" s="67"/>
      <c r="Q337" s="67"/>
      <c r="R337" s="67"/>
      <c r="S337" s="67"/>
      <c r="T337" s="68"/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T337" s="20" t="s">
        <v>167</v>
      </c>
      <c r="AU337" s="20" t="s">
        <v>81</v>
      </c>
    </row>
    <row r="338" spans="1:65" s="13" customFormat="1">
      <c r="B338" s="201"/>
      <c r="C338" s="202"/>
      <c r="D338" s="194" t="s">
        <v>176</v>
      </c>
      <c r="E338" s="203" t="s">
        <v>19</v>
      </c>
      <c r="F338" s="204" t="s">
        <v>1115</v>
      </c>
      <c r="G338" s="202"/>
      <c r="H338" s="203" t="s">
        <v>19</v>
      </c>
      <c r="I338" s="205"/>
      <c r="J338" s="202"/>
      <c r="K338" s="202"/>
      <c r="L338" s="206"/>
      <c r="M338" s="207"/>
      <c r="N338" s="208"/>
      <c r="O338" s="208"/>
      <c r="P338" s="208"/>
      <c r="Q338" s="208"/>
      <c r="R338" s="208"/>
      <c r="S338" s="208"/>
      <c r="T338" s="209"/>
      <c r="AT338" s="210" t="s">
        <v>176</v>
      </c>
      <c r="AU338" s="210" t="s">
        <v>81</v>
      </c>
      <c r="AV338" s="13" t="s">
        <v>79</v>
      </c>
      <c r="AW338" s="13" t="s">
        <v>34</v>
      </c>
      <c r="AX338" s="13" t="s">
        <v>72</v>
      </c>
      <c r="AY338" s="210" t="s">
        <v>158</v>
      </c>
    </row>
    <row r="339" spans="1:65" s="14" customFormat="1">
      <c r="B339" s="211"/>
      <c r="C339" s="212"/>
      <c r="D339" s="194" t="s">
        <v>176</v>
      </c>
      <c r="E339" s="213" t="s">
        <v>19</v>
      </c>
      <c r="F339" s="214" t="s">
        <v>1005</v>
      </c>
      <c r="G339" s="212"/>
      <c r="H339" s="215">
        <v>33</v>
      </c>
      <c r="I339" s="216"/>
      <c r="J339" s="212"/>
      <c r="K339" s="212"/>
      <c r="L339" s="217"/>
      <c r="M339" s="218"/>
      <c r="N339" s="219"/>
      <c r="O339" s="219"/>
      <c r="P339" s="219"/>
      <c r="Q339" s="219"/>
      <c r="R339" s="219"/>
      <c r="S339" s="219"/>
      <c r="T339" s="220"/>
      <c r="AT339" s="221" t="s">
        <v>176</v>
      </c>
      <c r="AU339" s="221" t="s">
        <v>81</v>
      </c>
      <c r="AV339" s="14" t="s">
        <v>81</v>
      </c>
      <c r="AW339" s="14" t="s">
        <v>34</v>
      </c>
      <c r="AX339" s="14" t="s">
        <v>72</v>
      </c>
      <c r="AY339" s="221" t="s">
        <v>158</v>
      </c>
    </row>
    <row r="340" spans="1:65" s="15" customFormat="1">
      <c r="B340" s="222"/>
      <c r="C340" s="223"/>
      <c r="D340" s="194" t="s">
        <v>176</v>
      </c>
      <c r="E340" s="224" t="s">
        <v>19</v>
      </c>
      <c r="F340" s="225" t="s">
        <v>179</v>
      </c>
      <c r="G340" s="223"/>
      <c r="H340" s="226">
        <v>33</v>
      </c>
      <c r="I340" s="227"/>
      <c r="J340" s="223"/>
      <c r="K340" s="223"/>
      <c r="L340" s="228"/>
      <c r="M340" s="229"/>
      <c r="N340" s="230"/>
      <c r="O340" s="230"/>
      <c r="P340" s="230"/>
      <c r="Q340" s="230"/>
      <c r="R340" s="230"/>
      <c r="S340" s="230"/>
      <c r="T340" s="231"/>
      <c r="AT340" s="232" t="s">
        <v>176</v>
      </c>
      <c r="AU340" s="232" t="s">
        <v>81</v>
      </c>
      <c r="AV340" s="15" t="s">
        <v>165</v>
      </c>
      <c r="AW340" s="15" t="s">
        <v>34</v>
      </c>
      <c r="AX340" s="15" t="s">
        <v>79</v>
      </c>
      <c r="AY340" s="232" t="s">
        <v>158</v>
      </c>
    </row>
    <row r="341" spans="1:65" s="2" customFormat="1" ht="16.5" customHeight="1">
      <c r="A341" s="37"/>
      <c r="B341" s="38"/>
      <c r="C341" s="233" t="s">
        <v>484</v>
      </c>
      <c r="D341" s="233" t="s">
        <v>220</v>
      </c>
      <c r="E341" s="234" t="s">
        <v>1116</v>
      </c>
      <c r="F341" s="235" t="s">
        <v>1117</v>
      </c>
      <c r="G341" s="236" t="s">
        <v>375</v>
      </c>
      <c r="H341" s="237">
        <v>27</v>
      </c>
      <c r="I341" s="238"/>
      <c r="J341" s="239">
        <f>ROUND(I341*H341,2)</f>
        <v>0</v>
      </c>
      <c r="K341" s="235" t="s">
        <v>164</v>
      </c>
      <c r="L341" s="240"/>
      <c r="M341" s="241" t="s">
        <v>19</v>
      </c>
      <c r="N341" s="242" t="s">
        <v>43</v>
      </c>
      <c r="O341" s="67"/>
      <c r="P341" s="190">
        <f>O341*H341</f>
        <v>0</v>
      </c>
      <c r="Q341" s="190">
        <v>2.9999999999999997E-4</v>
      </c>
      <c r="R341" s="190">
        <f>Q341*H341</f>
        <v>8.0999999999999996E-3</v>
      </c>
      <c r="S341" s="190">
        <v>0</v>
      </c>
      <c r="T341" s="191">
        <f>S341*H341</f>
        <v>0</v>
      </c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R341" s="192" t="s">
        <v>1113</v>
      </c>
      <c r="AT341" s="192" t="s">
        <v>220</v>
      </c>
      <c r="AU341" s="192" t="s">
        <v>81</v>
      </c>
      <c r="AY341" s="20" t="s">
        <v>158</v>
      </c>
      <c r="BE341" s="193">
        <f>IF(N341="základní",J341,0)</f>
        <v>0</v>
      </c>
      <c r="BF341" s="193">
        <f>IF(N341="snížená",J341,0)</f>
        <v>0</v>
      </c>
      <c r="BG341" s="193">
        <f>IF(N341="zákl. přenesená",J341,0)</f>
        <v>0</v>
      </c>
      <c r="BH341" s="193">
        <f>IF(N341="sníž. přenesená",J341,0)</f>
        <v>0</v>
      </c>
      <c r="BI341" s="193">
        <f>IF(N341="nulová",J341,0)</f>
        <v>0</v>
      </c>
      <c r="BJ341" s="20" t="s">
        <v>79</v>
      </c>
      <c r="BK341" s="193">
        <f>ROUND(I341*H341,2)</f>
        <v>0</v>
      </c>
      <c r="BL341" s="20" t="s">
        <v>618</v>
      </c>
      <c r="BM341" s="192" t="s">
        <v>1118</v>
      </c>
    </row>
    <row r="342" spans="1:65" s="2" customFormat="1">
      <c r="A342" s="37"/>
      <c r="B342" s="38"/>
      <c r="C342" s="39"/>
      <c r="D342" s="194" t="s">
        <v>167</v>
      </c>
      <c r="E342" s="39"/>
      <c r="F342" s="195" t="s">
        <v>1117</v>
      </c>
      <c r="G342" s="39"/>
      <c r="H342" s="39"/>
      <c r="I342" s="196"/>
      <c r="J342" s="39"/>
      <c r="K342" s="39"/>
      <c r="L342" s="42"/>
      <c r="M342" s="197"/>
      <c r="N342" s="198"/>
      <c r="O342" s="67"/>
      <c r="P342" s="67"/>
      <c r="Q342" s="67"/>
      <c r="R342" s="67"/>
      <c r="S342" s="67"/>
      <c r="T342" s="68"/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T342" s="20" t="s">
        <v>167</v>
      </c>
      <c r="AU342" s="20" t="s">
        <v>81</v>
      </c>
    </row>
    <row r="343" spans="1:65" s="2" customFormat="1" ht="24.25" customHeight="1">
      <c r="A343" s="37"/>
      <c r="B343" s="38"/>
      <c r="C343" s="181" t="s">
        <v>493</v>
      </c>
      <c r="D343" s="181" t="s">
        <v>160</v>
      </c>
      <c r="E343" s="182" t="s">
        <v>1119</v>
      </c>
      <c r="F343" s="183" t="s">
        <v>1120</v>
      </c>
      <c r="G343" s="184" t="s">
        <v>191</v>
      </c>
      <c r="H343" s="185">
        <v>13</v>
      </c>
      <c r="I343" s="186"/>
      <c r="J343" s="187">
        <f>ROUND(I343*H343,2)</f>
        <v>0</v>
      </c>
      <c r="K343" s="183" t="s">
        <v>164</v>
      </c>
      <c r="L343" s="42"/>
      <c r="M343" s="188" t="s">
        <v>19</v>
      </c>
      <c r="N343" s="189" t="s">
        <v>43</v>
      </c>
      <c r="O343" s="67"/>
      <c r="P343" s="190">
        <f>O343*H343</f>
        <v>0</v>
      </c>
      <c r="Q343" s="190">
        <v>0</v>
      </c>
      <c r="R343" s="190">
        <f>Q343*H343</f>
        <v>0</v>
      </c>
      <c r="S343" s="190">
        <v>0</v>
      </c>
      <c r="T343" s="191">
        <f>S343*H343</f>
        <v>0</v>
      </c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R343" s="192" t="s">
        <v>618</v>
      </c>
      <c r="AT343" s="192" t="s">
        <v>160</v>
      </c>
      <c r="AU343" s="192" t="s">
        <v>81</v>
      </c>
      <c r="AY343" s="20" t="s">
        <v>158</v>
      </c>
      <c r="BE343" s="193">
        <f>IF(N343="základní",J343,0)</f>
        <v>0</v>
      </c>
      <c r="BF343" s="193">
        <f>IF(N343="snížená",J343,0)</f>
        <v>0</v>
      </c>
      <c r="BG343" s="193">
        <f>IF(N343="zákl. přenesená",J343,0)</f>
        <v>0</v>
      </c>
      <c r="BH343" s="193">
        <f>IF(N343="sníž. přenesená",J343,0)</f>
        <v>0</v>
      </c>
      <c r="BI343" s="193">
        <f>IF(N343="nulová",J343,0)</f>
        <v>0</v>
      </c>
      <c r="BJ343" s="20" t="s">
        <v>79</v>
      </c>
      <c r="BK343" s="193">
        <f>ROUND(I343*H343,2)</f>
        <v>0</v>
      </c>
      <c r="BL343" s="20" t="s">
        <v>618</v>
      </c>
      <c r="BM343" s="192" t="s">
        <v>1121</v>
      </c>
    </row>
    <row r="344" spans="1:65" s="2" customFormat="1" ht="18">
      <c r="A344" s="37"/>
      <c r="B344" s="38"/>
      <c r="C344" s="39"/>
      <c r="D344" s="194" t="s">
        <v>167</v>
      </c>
      <c r="E344" s="39"/>
      <c r="F344" s="195" t="s">
        <v>1122</v>
      </c>
      <c r="G344" s="39"/>
      <c r="H344" s="39"/>
      <c r="I344" s="196"/>
      <c r="J344" s="39"/>
      <c r="K344" s="39"/>
      <c r="L344" s="42"/>
      <c r="M344" s="197"/>
      <c r="N344" s="198"/>
      <c r="O344" s="67"/>
      <c r="P344" s="67"/>
      <c r="Q344" s="67"/>
      <c r="R344" s="67"/>
      <c r="S344" s="67"/>
      <c r="T344" s="68"/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T344" s="20" t="s">
        <v>167</v>
      </c>
      <c r="AU344" s="20" t="s">
        <v>81</v>
      </c>
    </row>
    <row r="345" spans="1:65" s="2" customFormat="1">
      <c r="A345" s="37"/>
      <c r="B345" s="38"/>
      <c r="C345" s="39"/>
      <c r="D345" s="199" t="s">
        <v>169</v>
      </c>
      <c r="E345" s="39"/>
      <c r="F345" s="200" t="s">
        <v>1123</v>
      </c>
      <c r="G345" s="39"/>
      <c r="H345" s="39"/>
      <c r="I345" s="196"/>
      <c r="J345" s="39"/>
      <c r="K345" s="39"/>
      <c r="L345" s="42"/>
      <c r="M345" s="197"/>
      <c r="N345" s="198"/>
      <c r="O345" s="67"/>
      <c r="P345" s="67"/>
      <c r="Q345" s="67"/>
      <c r="R345" s="67"/>
      <c r="S345" s="67"/>
      <c r="T345" s="68"/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T345" s="20" t="s">
        <v>169</v>
      </c>
      <c r="AU345" s="20" t="s">
        <v>81</v>
      </c>
    </row>
    <row r="346" spans="1:65" s="14" customFormat="1">
      <c r="B346" s="211"/>
      <c r="C346" s="212"/>
      <c r="D346" s="194" t="s">
        <v>176</v>
      </c>
      <c r="E346" s="213" t="s">
        <v>19</v>
      </c>
      <c r="F346" s="214" t="s">
        <v>970</v>
      </c>
      <c r="G346" s="212"/>
      <c r="H346" s="215">
        <v>13</v>
      </c>
      <c r="I346" s="216"/>
      <c r="J346" s="212"/>
      <c r="K346" s="212"/>
      <c r="L346" s="217"/>
      <c r="M346" s="218"/>
      <c r="N346" s="219"/>
      <c r="O346" s="219"/>
      <c r="P346" s="219"/>
      <c r="Q346" s="219"/>
      <c r="R346" s="219"/>
      <c r="S346" s="219"/>
      <c r="T346" s="220"/>
      <c r="AT346" s="221" t="s">
        <v>176</v>
      </c>
      <c r="AU346" s="221" t="s">
        <v>81</v>
      </c>
      <c r="AV346" s="14" t="s">
        <v>81</v>
      </c>
      <c r="AW346" s="14" t="s">
        <v>34</v>
      </c>
      <c r="AX346" s="14" t="s">
        <v>72</v>
      </c>
      <c r="AY346" s="221" t="s">
        <v>158</v>
      </c>
    </row>
    <row r="347" spans="1:65" s="15" customFormat="1">
      <c r="B347" s="222"/>
      <c r="C347" s="223"/>
      <c r="D347" s="194" t="s">
        <v>176</v>
      </c>
      <c r="E347" s="224" t="s">
        <v>19</v>
      </c>
      <c r="F347" s="225" t="s">
        <v>179</v>
      </c>
      <c r="G347" s="223"/>
      <c r="H347" s="226">
        <v>13</v>
      </c>
      <c r="I347" s="227"/>
      <c r="J347" s="223"/>
      <c r="K347" s="223"/>
      <c r="L347" s="228"/>
      <c r="M347" s="229"/>
      <c r="N347" s="230"/>
      <c r="O347" s="230"/>
      <c r="P347" s="230"/>
      <c r="Q347" s="230"/>
      <c r="R347" s="230"/>
      <c r="S347" s="230"/>
      <c r="T347" s="231"/>
      <c r="AT347" s="232" t="s">
        <v>176</v>
      </c>
      <c r="AU347" s="232" t="s">
        <v>81</v>
      </c>
      <c r="AV347" s="15" t="s">
        <v>165</v>
      </c>
      <c r="AW347" s="15" t="s">
        <v>34</v>
      </c>
      <c r="AX347" s="15" t="s">
        <v>79</v>
      </c>
      <c r="AY347" s="232" t="s">
        <v>158</v>
      </c>
    </row>
    <row r="348" spans="1:65" s="12" customFormat="1" ht="25.9" customHeight="1">
      <c r="B348" s="165"/>
      <c r="C348" s="166"/>
      <c r="D348" s="167" t="s">
        <v>71</v>
      </c>
      <c r="E348" s="168" t="s">
        <v>688</v>
      </c>
      <c r="F348" s="168" t="s">
        <v>689</v>
      </c>
      <c r="G348" s="166"/>
      <c r="H348" s="166"/>
      <c r="I348" s="169"/>
      <c r="J348" s="170">
        <f>BK348</f>
        <v>0</v>
      </c>
      <c r="K348" s="166"/>
      <c r="L348" s="171"/>
      <c r="M348" s="172"/>
      <c r="N348" s="173"/>
      <c r="O348" s="173"/>
      <c r="P348" s="174">
        <f>P349</f>
        <v>0</v>
      </c>
      <c r="Q348" s="173"/>
      <c r="R348" s="174">
        <f>R349</f>
        <v>7.1000000000000008E-2</v>
      </c>
      <c r="S348" s="173"/>
      <c r="T348" s="175">
        <f>T349</f>
        <v>0</v>
      </c>
      <c r="AR348" s="176" t="s">
        <v>81</v>
      </c>
      <c r="AT348" s="177" t="s">
        <v>71</v>
      </c>
      <c r="AU348" s="177" t="s">
        <v>72</v>
      </c>
      <c r="AY348" s="176" t="s">
        <v>158</v>
      </c>
      <c r="BK348" s="178">
        <f>BK349</f>
        <v>0</v>
      </c>
    </row>
    <row r="349" spans="1:65" s="12" customFormat="1" ht="22.9" customHeight="1">
      <c r="B349" s="165"/>
      <c r="C349" s="166"/>
      <c r="D349" s="167" t="s">
        <v>71</v>
      </c>
      <c r="E349" s="179" t="s">
        <v>690</v>
      </c>
      <c r="F349" s="179" t="s">
        <v>691</v>
      </c>
      <c r="G349" s="166"/>
      <c r="H349" s="166"/>
      <c r="I349" s="169"/>
      <c r="J349" s="180">
        <f>BK349</f>
        <v>0</v>
      </c>
      <c r="K349" s="166"/>
      <c r="L349" s="171"/>
      <c r="M349" s="172"/>
      <c r="N349" s="173"/>
      <c r="O349" s="173"/>
      <c r="P349" s="174">
        <f>SUM(P350:P373)</f>
        <v>0</v>
      </c>
      <c r="Q349" s="173"/>
      <c r="R349" s="174">
        <f>SUM(R350:R373)</f>
        <v>7.1000000000000008E-2</v>
      </c>
      <c r="S349" s="173"/>
      <c r="T349" s="175">
        <f>SUM(T350:T373)</f>
        <v>0</v>
      </c>
      <c r="AR349" s="176" t="s">
        <v>81</v>
      </c>
      <c r="AT349" s="177" t="s">
        <v>71</v>
      </c>
      <c r="AU349" s="177" t="s">
        <v>79</v>
      </c>
      <c r="AY349" s="176" t="s">
        <v>158</v>
      </c>
      <c r="BK349" s="178">
        <f>SUM(BK350:BK373)</f>
        <v>0</v>
      </c>
    </row>
    <row r="350" spans="1:65" s="2" customFormat="1" ht="24.25" customHeight="1">
      <c r="A350" s="37"/>
      <c r="B350" s="38"/>
      <c r="C350" s="181" t="s">
        <v>500</v>
      </c>
      <c r="D350" s="181" t="s">
        <v>160</v>
      </c>
      <c r="E350" s="182" t="s">
        <v>693</v>
      </c>
      <c r="F350" s="183" t="s">
        <v>694</v>
      </c>
      <c r="G350" s="184" t="s">
        <v>163</v>
      </c>
      <c r="H350" s="185">
        <v>60.69</v>
      </c>
      <c r="I350" s="186"/>
      <c r="J350" s="187">
        <f>ROUND(I350*H350,2)</f>
        <v>0</v>
      </c>
      <c r="K350" s="183" t="s">
        <v>164</v>
      </c>
      <c r="L350" s="42"/>
      <c r="M350" s="188" t="s">
        <v>19</v>
      </c>
      <c r="N350" s="189" t="s">
        <v>43</v>
      </c>
      <c r="O350" s="67"/>
      <c r="P350" s="190">
        <f>O350*H350</f>
        <v>0</v>
      </c>
      <c r="Q350" s="190">
        <v>0</v>
      </c>
      <c r="R350" s="190">
        <f>Q350*H350</f>
        <v>0</v>
      </c>
      <c r="S350" s="190">
        <v>0</v>
      </c>
      <c r="T350" s="191">
        <f>S350*H350</f>
        <v>0</v>
      </c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R350" s="192" t="s">
        <v>279</v>
      </c>
      <c r="AT350" s="192" t="s">
        <v>160</v>
      </c>
      <c r="AU350" s="192" t="s">
        <v>81</v>
      </c>
      <c r="AY350" s="20" t="s">
        <v>158</v>
      </c>
      <c r="BE350" s="193">
        <f>IF(N350="základní",J350,0)</f>
        <v>0</v>
      </c>
      <c r="BF350" s="193">
        <f>IF(N350="snížená",J350,0)</f>
        <v>0</v>
      </c>
      <c r="BG350" s="193">
        <f>IF(N350="zákl. přenesená",J350,0)</f>
        <v>0</v>
      </c>
      <c r="BH350" s="193">
        <f>IF(N350="sníž. přenesená",J350,0)</f>
        <v>0</v>
      </c>
      <c r="BI350" s="193">
        <f>IF(N350="nulová",J350,0)</f>
        <v>0</v>
      </c>
      <c r="BJ350" s="20" t="s">
        <v>79</v>
      </c>
      <c r="BK350" s="193">
        <f>ROUND(I350*H350,2)</f>
        <v>0</v>
      </c>
      <c r="BL350" s="20" t="s">
        <v>279</v>
      </c>
      <c r="BM350" s="192" t="s">
        <v>1124</v>
      </c>
    </row>
    <row r="351" spans="1:65" s="2" customFormat="1" ht="18">
      <c r="A351" s="37"/>
      <c r="B351" s="38"/>
      <c r="C351" s="39"/>
      <c r="D351" s="194" t="s">
        <v>167</v>
      </c>
      <c r="E351" s="39"/>
      <c r="F351" s="195" t="s">
        <v>696</v>
      </c>
      <c r="G351" s="39"/>
      <c r="H351" s="39"/>
      <c r="I351" s="196"/>
      <c r="J351" s="39"/>
      <c r="K351" s="39"/>
      <c r="L351" s="42"/>
      <c r="M351" s="197"/>
      <c r="N351" s="198"/>
      <c r="O351" s="67"/>
      <c r="P351" s="67"/>
      <c r="Q351" s="67"/>
      <c r="R351" s="67"/>
      <c r="S351" s="67"/>
      <c r="T351" s="68"/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T351" s="20" t="s">
        <v>167</v>
      </c>
      <c r="AU351" s="20" t="s">
        <v>81</v>
      </c>
    </row>
    <row r="352" spans="1:65" s="2" customFormat="1">
      <c r="A352" s="37"/>
      <c r="B352" s="38"/>
      <c r="C352" s="39"/>
      <c r="D352" s="199" t="s">
        <v>169</v>
      </c>
      <c r="E352" s="39"/>
      <c r="F352" s="200" t="s">
        <v>697</v>
      </c>
      <c r="G352" s="39"/>
      <c r="H352" s="39"/>
      <c r="I352" s="196"/>
      <c r="J352" s="39"/>
      <c r="K352" s="39"/>
      <c r="L352" s="42"/>
      <c r="M352" s="197"/>
      <c r="N352" s="198"/>
      <c r="O352" s="67"/>
      <c r="P352" s="67"/>
      <c r="Q352" s="67"/>
      <c r="R352" s="67"/>
      <c r="S352" s="67"/>
      <c r="T352" s="68"/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T352" s="20" t="s">
        <v>169</v>
      </c>
      <c r="AU352" s="20" t="s">
        <v>81</v>
      </c>
    </row>
    <row r="353" spans="1:65" s="14" customFormat="1">
      <c r="B353" s="211"/>
      <c r="C353" s="212"/>
      <c r="D353" s="194" t="s">
        <v>176</v>
      </c>
      <c r="E353" s="213" t="s">
        <v>19</v>
      </c>
      <c r="F353" s="214" t="s">
        <v>1125</v>
      </c>
      <c r="G353" s="212"/>
      <c r="H353" s="215">
        <v>46.89</v>
      </c>
      <c r="I353" s="216"/>
      <c r="J353" s="212"/>
      <c r="K353" s="212"/>
      <c r="L353" s="217"/>
      <c r="M353" s="218"/>
      <c r="N353" s="219"/>
      <c r="O353" s="219"/>
      <c r="P353" s="219"/>
      <c r="Q353" s="219"/>
      <c r="R353" s="219"/>
      <c r="S353" s="219"/>
      <c r="T353" s="220"/>
      <c r="AT353" s="221" t="s">
        <v>176</v>
      </c>
      <c r="AU353" s="221" t="s">
        <v>81</v>
      </c>
      <c r="AV353" s="14" t="s">
        <v>81</v>
      </c>
      <c r="AW353" s="14" t="s">
        <v>34</v>
      </c>
      <c r="AX353" s="14" t="s">
        <v>72</v>
      </c>
      <c r="AY353" s="221" t="s">
        <v>158</v>
      </c>
    </row>
    <row r="354" spans="1:65" s="14" customFormat="1">
      <c r="B354" s="211"/>
      <c r="C354" s="212"/>
      <c r="D354" s="194" t="s">
        <v>176</v>
      </c>
      <c r="E354" s="213" t="s">
        <v>19</v>
      </c>
      <c r="F354" s="214" t="s">
        <v>1126</v>
      </c>
      <c r="G354" s="212"/>
      <c r="H354" s="215">
        <v>13.8</v>
      </c>
      <c r="I354" s="216"/>
      <c r="J354" s="212"/>
      <c r="K354" s="212"/>
      <c r="L354" s="217"/>
      <c r="M354" s="218"/>
      <c r="N354" s="219"/>
      <c r="O354" s="219"/>
      <c r="P354" s="219"/>
      <c r="Q354" s="219"/>
      <c r="R354" s="219"/>
      <c r="S354" s="219"/>
      <c r="T354" s="220"/>
      <c r="AT354" s="221" t="s">
        <v>176</v>
      </c>
      <c r="AU354" s="221" t="s">
        <v>81</v>
      </c>
      <c r="AV354" s="14" t="s">
        <v>81</v>
      </c>
      <c r="AW354" s="14" t="s">
        <v>34</v>
      </c>
      <c r="AX354" s="14" t="s">
        <v>72</v>
      </c>
      <c r="AY354" s="221" t="s">
        <v>158</v>
      </c>
    </row>
    <row r="355" spans="1:65" s="15" customFormat="1">
      <c r="B355" s="222"/>
      <c r="C355" s="223"/>
      <c r="D355" s="194" t="s">
        <v>176</v>
      </c>
      <c r="E355" s="224" t="s">
        <v>19</v>
      </c>
      <c r="F355" s="225" t="s">
        <v>179</v>
      </c>
      <c r="G355" s="223"/>
      <c r="H355" s="226">
        <v>60.69</v>
      </c>
      <c r="I355" s="227"/>
      <c r="J355" s="223"/>
      <c r="K355" s="223"/>
      <c r="L355" s="228"/>
      <c r="M355" s="229"/>
      <c r="N355" s="230"/>
      <c r="O355" s="230"/>
      <c r="P355" s="230"/>
      <c r="Q355" s="230"/>
      <c r="R355" s="230"/>
      <c r="S355" s="230"/>
      <c r="T355" s="231"/>
      <c r="AT355" s="232" t="s">
        <v>176</v>
      </c>
      <c r="AU355" s="232" t="s">
        <v>81</v>
      </c>
      <c r="AV355" s="15" t="s">
        <v>165</v>
      </c>
      <c r="AW355" s="15" t="s">
        <v>34</v>
      </c>
      <c r="AX355" s="15" t="s">
        <v>79</v>
      </c>
      <c r="AY355" s="232" t="s">
        <v>158</v>
      </c>
    </row>
    <row r="356" spans="1:65" s="2" customFormat="1" ht="16.5" customHeight="1">
      <c r="A356" s="37"/>
      <c r="B356" s="38"/>
      <c r="C356" s="233" t="s">
        <v>509</v>
      </c>
      <c r="D356" s="233" t="s">
        <v>220</v>
      </c>
      <c r="E356" s="234" t="s">
        <v>701</v>
      </c>
      <c r="F356" s="235" t="s">
        <v>702</v>
      </c>
      <c r="G356" s="236" t="s">
        <v>223</v>
      </c>
      <c r="H356" s="237">
        <v>2.1000000000000001E-2</v>
      </c>
      <c r="I356" s="238"/>
      <c r="J356" s="239">
        <f>ROUND(I356*H356,2)</f>
        <v>0</v>
      </c>
      <c r="K356" s="235" t="s">
        <v>164</v>
      </c>
      <c r="L356" s="240"/>
      <c r="M356" s="241" t="s">
        <v>19</v>
      </c>
      <c r="N356" s="242" t="s">
        <v>43</v>
      </c>
      <c r="O356" s="67"/>
      <c r="P356" s="190">
        <f>O356*H356</f>
        <v>0</v>
      </c>
      <c r="Q356" s="190">
        <v>1</v>
      </c>
      <c r="R356" s="190">
        <f>Q356*H356</f>
        <v>2.1000000000000001E-2</v>
      </c>
      <c r="S356" s="190">
        <v>0</v>
      </c>
      <c r="T356" s="191">
        <f>S356*H356</f>
        <v>0</v>
      </c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R356" s="192" t="s">
        <v>388</v>
      </c>
      <c r="AT356" s="192" t="s">
        <v>220</v>
      </c>
      <c r="AU356" s="192" t="s">
        <v>81</v>
      </c>
      <c r="AY356" s="20" t="s">
        <v>158</v>
      </c>
      <c r="BE356" s="193">
        <f>IF(N356="základní",J356,0)</f>
        <v>0</v>
      </c>
      <c r="BF356" s="193">
        <f>IF(N356="snížená",J356,0)</f>
        <v>0</v>
      </c>
      <c r="BG356" s="193">
        <f>IF(N356="zákl. přenesená",J356,0)</f>
        <v>0</v>
      </c>
      <c r="BH356" s="193">
        <f>IF(N356="sníž. přenesená",J356,0)</f>
        <v>0</v>
      </c>
      <c r="BI356" s="193">
        <f>IF(N356="nulová",J356,0)</f>
        <v>0</v>
      </c>
      <c r="BJ356" s="20" t="s">
        <v>79</v>
      </c>
      <c r="BK356" s="193">
        <f>ROUND(I356*H356,2)</f>
        <v>0</v>
      </c>
      <c r="BL356" s="20" t="s">
        <v>279</v>
      </c>
      <c r="BM356" s="192" t="s">
        <v>1127</v>
      </c>
    </row>
    <row r="357" spans="1:65" s="2" customFormat="1">
      <c r="A357" s="37"/>
      <c r="B357" s="38"/>
      <c r="C357" s="39"/>
      <c r="D357" s="194" t="s">
        <v>167</v>
      </c>
      <c r="E357" s="39"/>
      <c r="F357" s="195" t="s">
        <v>702</v>
      </c>
      <c r="G357" s="39"/>
      <c r="H357" s="39"/>
      <c r="I357" s="196"/>
      <c r="J357" s="39"/>
      <c r="K357" s="39"/>
      <c r="L357" s="42"/>
      <c r="M357" s="197"/>
      <c r="N357" s="198"/>
      <c r="O357" s="67"/>
      <c r="P357" s="67"/>
      <c r="Q357" s="67"/>
      <c r="R357" s="67"/>
      <c r="S357" s="67"/>
      <c r="T357" s="68"/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T357" s="20" t="s">
        <v>167</v>
      </c>
      <c r="AU357" s="20" t="s">
        <v>81</v>
      </c>
    </row>
    <row r="358" spans="1:65" s="14" customFormat="1">
      <c r="B358" s="211"/>
      <c r="C358" s="212"/>
      <c r="D358" s="194" t="s">
        <v>176</v>
      </c>
      <c r="E358" s="213" t="s">
        <v>19</v>
      </c>
      <c r="F358" s="214" t="s">
        <v>1128</v>
      </c>
      <c r="G358" s="212"/>
      <c r="H358" s="215">
        <v>2.1000000000000001E-2</v>
      </c>
      <c r="I358" s="216"/>
      <c r="J358" s="212"/>
      <c r="K358" s="212"/>
      <c r="L358" s="217"/>
      <c r="M358" s="218"/>
      <c r="N358" s="219"/>
      <c r="O358" s="219"/>
      <c r="P358" s="219"/>
      <c r="Q358" s="219"/>
      <c r="R358" s="219"/>
      <c r="S358" s="219"/>
      <c r="T358" s="220"/>
      <c r="AT358" s="221" t="s">
        <v>176</v>
      </c>
      <c r="AU358" s="221" t="s">
        <v>81</v>
      </c>
      <c r="AV358" s="14" t="s">
        <v>81</v>
      </c>
      <c r="AW358" s="14" t="s">
        <v>34</v>
      </c>
      <c r="AX358" s="14" t="s">
        <v>72</v>
      </c>
      <c r="AY358" s="221" t="s">
        <v>158</v>
      </c>
    </row>
    <row r="359" spans="1:65" s="15" customFormat="1">
      <c r="B359" s="222"/>
      <c r="C359" s="223"/>
      <c r="D359" s="194" t="s">
        <v>176</v>
      </c>
      <c r="E359" s="224" t="s">
        <v>19</v>
      </c>
      <c r="F359" s="225" t="s">
        <v>179</v>
      </c>
      <c r="G359" s="223"/>
      <c r="H359" s="226">
        <v>2.1000000000000001E-2</v>
      </c>
      <c r="I359" s="227"/>
      <c r="J359" s="223"/>
      <c r="K359" s="223"/>
      <c r="L359" s="228"/>
      <c r="M359" s="229"/>
      <c r="N359" s="230"/>
      <c r="O359" s="230"/>
      <c r="P359" s="230"/>
      <c r="Q359" s="230"/>
      <c r="R359" s="230"/>
      <c r="S359" s="230"/>
      <c r="T359" s="231"/>
      <c r="AT359" s="232" t="s">
        <v>176</v>
      </c>
      <c r="AU359" s="232" t="s">
        <v>81</v>
      </c>
      <c r="AV359" s="15" t="s">
        <v>165</v>
      </c>
      <c r="AW359" s="15" t="s">
        <v>34</v>
      </c>
      <c r="AX359" s="15" t="s">
        <v>79</v>
      </c>
      <c r="AY359" s="232" t="s">
        <v>158</v>
      </c>
    </row>
    <row r="360" spans="1:65" s="2" customFormat="1" ht="24.25" customHeight="1">
      <c r="A360" s="37"/>
      <c r="B360" s="38"/>
      <c r="C360" s="181" t="s">
        <v>519</v>
      </c>
      <c r="D360" s="181" t="s">
        <v>160</v>
      </c>
      <c r="E360" s="182" t="s">
        <v>706</v>
      </c>
      <c r="F360" s="183" t="s">
        <v>707</v>
      </c>
      <c r="G360" s="184" t="s">
        <v>163</v>
      </c>
      <c r="H360" s="185">
        <v>121.38</v>
      </c>
      <c r="I360" s="186"/>
      <c r="J360" s="187">
        <f>ROUND(I360*H360,2)</f>
        <v>0</v>
      </c>
      <c r="K360" s="183" t="s">
        <v>164</v>
      </c>
      <c r="L360" s="42"/>
      <c r="M360" s="188" t="s">
        <v>19</v>
      </c>
      <c r="N360" s="189" t="s">
        <v>43</v>
      </c>
      <c r="O360" s="67"/>
      <c r="P360" s="190">
        <f>O360*H360</f>
        <v>0</v>
      </c>
      <c r="Q360" s="190">
        <v>0</v>
      </c>
      <c r="R360" s="190">
        <f>Q360*H360</f>
        <v>0</v>
      </c>
      <c r="S360" s="190">
        <v>0</v>
      </c>
      <c r="T360" s="191">
        <f>S360*H360</f>
        <v>0</v>
      </c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R360" s="192" t="s">
        <v>279</v>
      </c>
      <c r="AT360" s="192" t="s">
        <v>160</v>
      </c>
      <c r="AU360" s="192" t="s">
        <v>81</v>
      </c>
      <c r="AY360" s="20" t="s">
        <v>158</v>
      </c>
      <c r="BE360" s="193">
        <f>IF(N360="základní",J360,0)</f>
        <v>0</v>
      </c>
      <c r="BF360" s="193">
        <f>IF(N360="snížená",J360,0)</f>
        <v>0</v>
      </c>
      <c r="BG360" s="193">
        <f>IF(N360="zákl. přenesená",J360,0)</f>
        <v>0</v>
      </c>
      <c r="BH360" s="193">
        <f>IF(N360="sníž. přenesená",J360,0)</f>
        <v>0</v>
      </c>
      <c r="BI360" s="193">
        <f>IF(N360="nulová",J360,0)</f>
        <v>0</v>
      </c>
      <c r="BJ360" s="20" t="s">
        <v>79</v>
      </c>
      <c r="BK360" s="193">
        <f>ROUND(I360*H360,2)</f>
        <v>0</v>
      </c>
      <c r="BL360" s="20" t="s">
        <v>279</v>
      </c>
      <c r="BM360" s="192" t="s">
        <v>1129</v>
      </c>
    </row>
    <row r="361" spans="1:65" s="2" customFormat="1" ht="18">
      <c r="A361" s="37"/>
      <c r="B361" s="38"/>
      <c r="C361" s="39"/>
      <c r="D361" s="194" t="s">
        <v>167</v>
      </c>
      <c r="E361" s="39"/>
      <c r="F361" s="195" t="s">
        <v>709</v>
      </c>
      <c r="G361" s="39"/>
      <c r="H361" s="39"/>
      <c r="I361" s="196"/>
      <c r="J361" s="39"/>
      <c r="K361" s="39"/>
      <c r="L361" s="42"/>
      <c r="M361" s="197"/>
      <c r="N361" s="198"/>
      <c r="O361" s="67"/>
      <c r="P361" s="67"/>
      <c r="Q361" s="67"/>
      <c r="R361" s="67"/>
      <c r="S361" s="67"/>
      <c r="T361" s="68"/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T361" s="20" t="s">
        <v>167</v>
      </c>
      <c r="AU361" s="20" t="s">
        <v>81</v>
      </c>
    </row>
    <row r="362" spans="1:65" s="2" customFormat="1">
      <c r="A362" s="37"/>
      <c r="B362" s="38"/>
      <c r="C362" s="39"/>
      <c r="D362" s="199" t="s">
        <v>169</v>
      </c>
      <c r="E362" s="39"/>
      <c r="F362" s="200" t="s">
        <v>710</v>
      </c>
      <c r="G362" s="39"/>
      <c r="H362" s="39"/>
      <c r="I362" s="196"/>
      <c r="J362" s="39"/>
      <c r="K362" s="39"/>
      <c r="L362" s="42"/>
      <c r="M362" s="197"/>
      <c r="N362" s="198"/>
      <c r="O362" s="67"/>
      <c r="P362" s="67"/>
      <c r="Q362" s="67"/>
      <c r="R362" s="67"/>
      <c r="S362" s="67"/>
      <c r="T362" s="68"/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T362" s="20" t="s">
        <v>169</v>
      </c>
      <c r="AU362" s="20" t="s">
        <v>81</v>
      </c>
    </row>
    <row r="363" spans="1:65" s="13" customFormat="1">
      <c r="B363" s="201"/>
      <c r="C363" s="202"/>
      <c r="D363" s="194" t="s">
        <v>176</v>
      </c>
      <c r="E363" s="203" t="s">
        <v>19</v>
      </c>
      <c r="F363" s="204" t="s">
        <v>1130</v>
      </c>
      <c r="G363" s="202"/>
      <c r="H363" s="203" t="s">
        <v>19</v>
      </c>
      <c r="I363" s="205"/>
      <c r="J363" s="202"/>
      <c r="K363" s="202"/>
      <c r="L363" s="206"/>
      <c r="M363" s="207"/>
      <c r="N363" s="208"/>
      <c r="O363" s="208"/>
      <c r="P363" s="208"/>
      <c r="Q363" s="208"/>
      <c r="R363" s="208"/>
      <c r="S363" s="208"/>
      <c r="T363" s="209"/>
      <c r="AT363" s="210" t="s">
        <v>176</v>
      </c>
      <c r="AU363" s="210" t="s">
        <v>81</v>
      </c>
      <c r="AV363" s="13" t="s">
        <v>79</v>
      </c>
      <c r="AW363" s="13" t="s">
        <v>34</v>
      </c>
      <c r="AX363" s="13" t="s">
        <v>72</v>
      </c>
      <c r="AY363" s="210" t="s">
        <v>158</v>
      </c>
    </row>
    <row r="364" spans="1:65" s="14" customFormat="1">
      <c r="B364" s="211"/>
      <c r="C364" s="212"/>
      <c r="D364" s="194" t="s">
        <v>176</v>
      </c>
      <c r="E364" s="213" t="s">
        <v>19</v>
      </c>
      <c r="F364" s="214" t="s">
        <v>1131</v>
      </c>
      <c r="G364" s="212"/>
      <c r="H364" s="215">
        <v>93.78</v>
      </c>
      <c r="I364" s="216"/>
      <c r="J364" s="212"/>
      <c r="K364" s="212"/>
      <c r="L364" s="217"/>
      <c r="M364" s="218"/>
      <c r="N364" s="219"/>
      <c r="O364" s="219"/>
      <c r="P364" s="219"/>
      <c r="Q364" s="219"/>
      <c r="R364" s="219"/>
      <c r="S364" s="219"/>
      <c r="T364" s="220"/>
      <c r="AT364" s="221" t="s">
        <v>176</v>
      </c>
      <c r="AU364" s="221" t="s">
        <v>81</v>
      </c>
      <c r="AV364" s="14" t="s">
        <v>81</v>
      </c>
      <c r="AW364" s="14" t="s">
        <v>34</v>
      </c>
      <c r="AX364" s="14" t="s">
        <v>72</v>
      </c>
      <c r="AY364" s="221" t="s">
        <v>158</v>
      </c>
    </row>
    <row r="365" spans="1:65" s="14" customFormat="1">
      <c r="B365" s="211"/>
      <c r="C365" s="212"/>
      <c r="D365" s="194" t="s">
        <v>176</v>
      </c>
      <c r="E365" s="213" t="s">
        <v>19</v>
      </c>
      <c r="F365" s="214" t="s">
        <v>1132</v>
      </c>
      <c r="G365" s="212"/>
      <c r="H365" s="215">
        <v>27.6</v>
      </c>
      <c r="I365" s="216"/>
      <c r="J365" s="212"/>
      <c r="K365" s="212"/>
      <c r="L365" s="217"/>
      <c r="M365" s="218"/>
      <c r="N365" s="219"/>
      <c r="O365" s="219"/>
      <c r="P365" s="219"/>
      <c r="Q365" s="219"/>
      <c r="R365" s="219"/>
      <c r="S365" s="219"/>
      <c r="T365" s="220"/>
      <c r="AT365" s="221" t="s">
        <v>176</v>
      </c>
      <c r="AU365" s="221" t="s">
        <v>81</v>
      </c>
      <c r="AV365" s="14" t="s">
        <v>81</v>
      </c>
      <c r="AW365" s="14" t="s">
        <v>34</v>
      </c>
      <c r="AX365" s="14" t="s">
        <v>72</v>
      </c>
      <c r="AY365" s="221" t="s">
        <v>158</v>
      </c>
    </row>
    <row r="366" spans="1:65" s="15" customFormat="1">
      <c r="B366" s="222"/>
      <c r="C366" s="223"/>
      <c r="D366" s="194" t="s">
        <v>176</v>
      </c>
      <c r="E366" s="224" t="s">
        <v>19</v>
      </c>
      <c r="F366" s="225" t="s">
        <v>179</v>
      </c>
      <c r="G366" s="223"/>
      <c r="H366" s="226">
        <v>121.38</v>
      </c>
      <c r="I366" s="227"/>
      <c r="J366" s="223"/>
      <c r="K366" s="223"/>
      <c r="L366" s="228"/>
      <c r="M366" s="229"/>
      <c r="N366" s="230"/>
      <c r="O366" s="230"/>
      <c r="P366" s="230"/>
      <c r="Q366" s="230"/>
      <c r="R366" s="230"/>
      <c r="S366" s="230"/>
      <c r="T366" s="231"/>
      <c r="AT366" s="232" t="s">
        <v>176</v>
      </c>
      <c r="AU366" s="232" t="s">
        <v>81</v>
      </c>
      <c r="AV366" s="15" t="s">
        <v>165</v>
      </c>
      <c r="AW366" s="15" t="s">
        <v>34</v>
      </c>
      <c r="AX366" s="15" t="s">
        <v>79</v>
      </c>
      <c r="AY366" s="232" t="s">
        <v>158</v>
      </c>
    </row>
    <row r="367" spans="1:65" s="2" customFormat="1" ht="16.5" customHeight="1">
      <c r="A367" s="37"/>
      <c r="B367" s="38"/>
      <c r="C367" s="233" t="s">
        <v>525</v>
      </c>
      <c r="D367" s="233" t="s">
        <v>220</v>
      </c>
      <c r="E367" s="234" t="s">
        <v>712</v>
      </c>
      <c r="F367" s="235" t="s">
        <v>713</v>
      </c>
      <c r="G367" s="236" t="s">
        <v>223</v>
      </c>
      <c r="H367" s="237">
        <v>0.05</v>
      </c>
      <c r="I367" s="238"/>
      <c r="J367" s="239">
        <f>ROUND(I367*H367,2)</f>
        <v>0</v>
      </c>
      <c r="K367" s="235" t="s">
        <v>164</v>
      </c>
      <c r="L367" s="240"/>
      <c r="M367" s="241" t="s">
        <v>19</v>
      </c>
      <c r="N367" s="242" t="s">
        <v>43</v>
      </c>
      <c r="O367" s="67"/>
      <c r="P367" s="190">
        <f>O367*H367</f>
        <v>0</v>
      </c>
      <c r="Q367" s="190">
        <v>1</v>
      </c>
      <c r="R367" s="190">
        <f>Q367*H367</f>
        <v>0.05</v>
      </c>
      <c r="S367" s="190">
        <v>0</v>
      </c>
      <c r="T367" s="191">
        <f>S367*H367</f>
        <v>0</v>
      </c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R367" s="192" t="s">
        <v>388</v>
      </c>
      <c r="AT367" s="192" t="s">
        <v>220</v>
      </c>
      <c r="AU367" s="192" t="s">
        <v>81</v>
      </c>
      <c r="AY367" s="20" t="s">
        <v>158</v>
      </c>
      <c r="BE367" s="193">
        <f>IF(N367="základní",J367,0)</f>
        <v>0</v>
      </c>
      <c r="BF367" s="193">
        <f>IF(N367="snížená",J367,0)</f>
        <v>0</v>
      </c>
      <c r="BG367" s="193">
        <f>IF(N367="zákl. přenesená",J367,0)</f>
        <v>0</v>
      </c>
      <c r="BH367" s="193">
        <f>IF(N367="sníž. přenesená",J367,0)</f>
        <v>0</v>
      </c>
      <c r="BI367" s="193">
        <f>IF(N367="nulová",J367,0)</f>
        <v>0</v>
      </c>
      <c r="BJ367" s="20" t="s">
        <v>79</v>
      </c>
      <c r="BK367" s="193">
        <f>ROUND(I367*H367,2)</f>
        <v>0</v>
      </c>
      <c r="BL367" s="20" t="s">
        <v>279</v>
      </c>
      <c r="BM367" s="192" t="s">
        <v>1133</v>
      </c>
    </row>
    <row r="368" spans="1:65" s="2" customFormat="1">
      <c r="A368" s="37"/>
      <c r="B368" s="38"/>
      <c r="C368" s="39"/>
      <c r="D368" s="194" t="s">
        <v>167</v>
      </c>
      <c r="E368" s="39"/>
      <c r="F368" s="195" t="s">
        <v>713</v>
      </c>
      <c r="G368" s="39"/>
      <c r="H368" s="39"/>
      <c r="I368" s="196"/>
      <c r="J368" s="39"/>
      <c r="K368" s="39"/>
      <c r="L368" s="42"/>
      <c r="M368" s="197"/>
      <c r="N368" s="198"/>
      <c r="O368" s="67"/>
      <c r="P368" s="67"/>
      <c r="Q368" s="67"/>
      <c r="R368" s="67"/>
      <c r="S368" s="67"/>
      <c r="T368" s="68"/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T368" s="20" t="s">
        <v>167</v>
      </c>
      <c r="AU368" s="20" t="s">
        <v>81</v>
      </c>
    </row>
    <row r="369" spans="1:65" s="14" customFormat="1">
      <c r="B369" s="211"/>
      <c r="C369" s="212"/>
      <c r="D369" s="194" t="s">
        <v>176</v>
      </c>
      <c r="E369" s="213" t="s">
        <v>19</v>
      </c>
      <c r="F369" s="214" t="s">
        <v>1134</v>
      </c>
      <c r="G369" s="212"/>
      <c r="H369" s="215">
        <v>0.05</v>
      </c>
      <c r="I369" s="216"/>
      <c r="J369" s="212"/>
      <c r="K369" s="212"/>
      <c r="L369" s="217"/>
      <c r="M369" s="218"/>
      <c r="N369" s="219"/>
      <c r="O369" s="219"/>
      <c r="P369" s="219"/>
      <c r="Q369" s="219"/>
      <c r="R369" s="219"/>
      <c r="S369" s="219"/>
      <c r="T369" s="220"/>
      <c r="AT369" s="221" t="s">
        <v>176</v>
      </c>
      <c r="AU369" s="221" t="s">
        <v>81</v>
      </c>
      <c r="AV369" s="14" t="s">
        <v>81</v>
      </c>
      <c r="AW369" s="14" t="s">
        <v>34</v>
      </c>
      <c r="AX369" s="14" t="s">
        <v>72</v>
      </c>
      <c r="AY369" s="221" t="s">
        <v>158</v>
      </c>
    </row>
    <row r="370" spans="1:65" s="15" customFormat="1">
      <c r="B370" s="222"/>
      <c r="C370" s="223"/>
      <c r="D370" s="194" t="s">
        <v>176</v>
      </c>
      <c r="E370" s="224" t="s">
        <v>19</v>
      </c>
      <c r="F370" s="225" t="s">
        <v>179</v>
      </c>
      <c r="G370" s="223"/>
      <c r="H370" s="226">
        <v>0.05</v>
      </c>
      <c r="I370" s="227"/>
      <c r="J370" s="223"/>
      <c r="K370" s="223"/>
      <c r="L370" s="228"/>
      <c r="M370" s="229"/>
      <c r="N370" s="230"/>
      <c r="O370" s="230"/>
      <c r="P370" s="230"/>
      <c r="Q370" s="230"/>
      <c r="R370" s="230"/>
      <c r="S370" s="230"/>
      <c r="T370" s="231"/>
      <c r="AT370" s="232" t="s">
        <v>176</v>
      </c>
      <c r="AU370" s="232" t="s">
        <v>81</v>
      </c>
      <c r="AV370" s="15" t="s">
        <v>165</v>
      </c>
      <c r="AW370" s="15" t="s">
        <v>34</v>
      </c>
      <c r="AX370" s="15" t="s">
        <v>79</v>
      </c>
      <c r="AY370" s="232" t="s">
        <v>158</v>
      </c>
    </row>
    <row r="371" spans="1:65" s="2" customFormat="1" ht="24.25" customHeight="1">
      <c r="A371" s="37"/>
      <c r="B371" s="38"/>
      <c r="C371" s="181" t="s">
        <v>533</v>
      </c>
      <c r="D371" s="181" t="s">
        <v>160</v>
      </c>
      <c r="E371" s="182" t="s">
        <v>717</v>
      </c>
      <c r="F371" s="183" t="s">
        <v>718</v>
      </c>
      <c r="G371" s="184" t="s">
        <v>223</v>
      </c>
      <c r="H371" s="185">
        <v>7.0999999999999994E-2</v>
      </c>
      <c r="I371" s="186"/>
      <c r="J371" s="187">
        <f>ROUND(I371*H371,2)</f>
        <v>0</v>
      </c>
      <c r="K371" s="183" t="s">
        <v>164</v>
      </c>
      <c r="L371" s="42"/>
      <c r="M371" s="188" t="s">
        <v>19</v>
      </c>
      <c r="N371" s="189" t="s">
        <v>43</v>
      </c>
      <c r="O371" s="67"/>
      <c r="P371" s="190">
        <f>O371*H371</f>
        <v>0</v>
      </c>
      <c r="Q371" s="190">
        <v>0</v>
      </c>
      <c r="R371" s="190">
        <f>Q371*H371</f>
        <v>0</v>
      </c>
      <c r="S371" s="190">
        <v>0</v>
      </c>
      <c r="T371" s="191">
        <f>S371*H371</f>
        <v>0</v>
      </c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R371" s="192" t="s">
        <v>279</v>
      </c>
      <c r="AT371" s="192" t="s">
        <v>160</v>
      </c>
      <c r="AU371" s="192" t="s">
        <v>81</v>
      </c>
      <c r="AY371" s="20" t="s">
        <v>158</v>
      </c>
      <c r="BE371" s="193">
        <f>IF(N371="základní",J371,0)</f>
        <v>0</v>
      </c>
      <c r="BF371" s="193">
        <f>IF(N371="snížená",J371,0)</f>
        <v>0</v>
      </c>
      <c r="BG371" s="193">
        <f>IF(N371="zákl. přenesená",J371,0)</f>
        <v>0</v>
      </c>
      <c r="BH371" s="193">
        <f>IF(N371="sníž. přenesená",J371,0)</f>
        <v>0</v>
      </c>
      <c r="BI371" s="193">
        <f>IF(N371="nulová",J371,0)</f>
        <v>0</v>
      </c>
      <c r="BJ371" s="20" t="s">
        <v>79</v>
      </c>
      <c r="BK371" s="193">
        <f>ROUND(I371*H371,2)</f>
        <v>0</v>
      </c>
      <c r="BL371" s="20" t="s">
        <v>279</v>
      </c>
      <c r="BM371" s="192" t="s">
        <v>1135</v>
      </c>
    </row>
    <row r="372" spans="1:65" s="2" customFormat="1" ht="27">
      <c r="A372" s="37"/>
      <c r="B372" s="38"/>
      <c r="C372" s="39"/>
      <c r="D372" s="194" t="s">
        <v>167</v>
      </c>
      <c r="E372" s="39"/>
      <c r="F372" s="195" t="s">
        <v>720</v>
      </c>
      <c r="G372" s="39"/>
      <c r="H372" s="39"/>
      <c r="I372" s="196"/>
      <c r="J372" s="39"/>
      <c r="K372" s="39"/>
      <c r="L372" s="42"/>
      <c r="M372" s="197"/>
      <c r="N372" s="198"/>
      <c r="O372" s="67"/>
      <c r="P372" s="67"/>
      <c r="Q372" s="67"/>
      <c r="R372" s="67"/>
      <c r="S372" s="67"/>
      <c r="T372" s="68"/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T372" s="20" t="s">
        <v>167</v>
      </c>
      <c r="AU372" s="20" t="s">
        <v>81</v>
      </c>
    </row>
    <row r="373" spans="1:65" s="2" customFormat="1">
      <c r="A373" s="37"/>
      <c r="B373" s="38"/>
      <c r="C373" s="39"/>
      <c r="D373" s="199" t="s">
        <v>169</v>
      </c>
      <c r="E373" s="39"/>
      <c r="F373" s="200" t="s">
        <v>721</v>
      </c>
      <c r="G373" s="39"/>
      <c r="H373" s="39"/>
      <c r="I373" s="196"/>
      <c r="J373" s="39"/>
      <c r="K373" s="39"/>
      <c r="L373" s="42"/>
      <c r="M373" s="247"/>
      <c r="N373" s="248"/>
      <c r="O373" s="249"/>
      <c r="P373" s="249"/>
      <c r="Q373" s="249"/>
      <c r="R373" s="249"/>
      <c r="S373" s="249"/>
      <c r="T373" s="250"/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T373" s="20" t="s">
        <v>169</v>
      </c>
      <c r="AU373" s="20" t="s">
        <v>81</v>
      </c>
    </row>
    <row r="374" spans="1:65" s="2" customFormat="1" ht="7" customHeight="1">
      <c r="A374" s="37"/>
      <c r="B374" s="50"/>
      <c r="C374" s="51"/>
      <c r="D374" s="51"/>
      <c r="E374" s="51"/>
      <c r="F374" s="51"/>
      <c r="G374" s="51"/>
      <c r="H374" s="51"/>
      <c r="I374" s="51"/>
      <c r="J374" s="51"/>
      <c r="K374" s="51"/>
      <c r="L374" s="42"/>
      <c r="M374" s="37"/>
      <c r="O374" s="37"/>
      <c r="P374" s="37"/>
      <c r="Q374" s="37"/>
      <c r="R374" s="37"/>
      <c r="S374" s="37"/>
      <c r="T374" s="37"/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</row>
  </sheetData>
  <sheetProtection algorithmName="SHA-512" hashValue="sfuvIplE0BSA6LMhJPJ/ZTQfrGkg6bnDbRm6pS/PE0jTqI1F69xJnIxPZAv+drg427vVKk2/4xaxYFxUmCWgkQ==" saltValue="FLj85fH/PZaUG/RTL25BivykzjlZNqKJXCs34xWvHd8ktJIYnk8FtmFS2SfkEeX4Bfo9pw/tK2wIwPOsQSJdCA==" spinCount="100000" sheet="1" objects="1" scenarios="1" formatColumns="0" formatRows="0" autoFilter="0"/>
  <autoFilter ref="C96:K373" xr:uid="{00000000-0009-0000-0000-000003000000}"/>
  <mergeCells count="12">
    <mergeCell ref="E89:H89"/>
    <mergeCell ref="L2:V2"/>
    <mergeCell ref="E50:H50"/>
    <mergeCell ref="E52:H52"/>
    <mergeCell ref="E54:H54"/>
    <mergeCell ref="E85:H85"/>
    <mergeCell ref="E87:H87"/>
    <mergeCell ref="E7:H7"/>
    <mergeCell ref="E9:H9"/>
    <mergeCell ref="E11:H11"/>
    <mergeCell ref="E20:H20"/>
    <mergeCell ref="E29:H29"/>
  </mergeCells>
  <hyperlinks>
    <hyperlink ref="F102" r:id="rId1" xr:uid="{00000000-0004-0000-0300-000000000000}"/>
    <hyperlink ref="F105" r:id="rId2" xr:uid="{00000000-0004-0000-0300-000001000000}"/>
    <hyperlink ref="F112" r:id="rId3" xr:uid="{00000000-0004-0000-0300-000002000000}"/>
    <hyperlink ref="F117" r:id="rId4" xr:uid="{00000000-0004-0000-0300-000003000000}"/>
    <hyperlink ref="F122" r:id="rId5" xr:uid="{00000000-0004-0000-0300-000004000000}"/>
    <hyperlink ref="F134" r:id="rId6" xr:uid="{00000000-0004-0000-0300-000005000000}"/>
    <hyperlink ref="F140" r:id="rId7" xr:uid="{00000000-0004-0000-0300-000006000000}"/>
    <hyperlink ref="F146" r:id="rId8" xr:uid="{00000000-0004-0000-0300-000007000000}"/>
    <hyperlink ref="F153" r:id="rId9" xr:uid="{00000000-0004-0000-0300-000008000000}"/>
    <hyperlink ref="F166" r:id="rId10" xr:uid="{00000000-0004-0000-0300-000009000000}"/>
    <hyperlink ref="F176" r:id="rId11" xr:uid="{00000000-0004-0000-0300-00000A000000}"/>
    <hyperlink ref="F181" r:id="rId12" xr:uid="{00000000-0004-0000-0300-00000B000000}"/>
    <hyperlink ref="F184" r:id="rId13" xr:uid="{00000000-0004-0000-0300-00000C000000}"/>
    <hyperlink ref="F190" r:id="rId14" xr:uid="{00000000-0004-0000-0300-00000D000000}"/>
    <hyperlink ref="F193" r:id="rId15" xr:uid="{00000000-0004-0000-0300-00000E000000}"/>
    <hyperlink ref="F198" r:id="rId16" xr:uid="{00000000-0004-0000-0300-00000F000000}"/>
    <hyperlink ref="F203" r:id="rId17" xr:uid="{00000000-0004-0000-0300-000010000000}"/>
    <hyperlink ref="F209" r:id="rId18" xr:uid="{00000000-0004-0000-0300-000011000000}"/>
    <hyperlink ref="F213" r:id="rId19" xr:uid="{00000000-0004-0000-0300-000012000000}"/>
    <hyperlink ref="F236" r:id="rId20" xr:uid="{00000000-0004-0000-0300-000013000000}"/>
    <hyperlink ref="F241" r:id="rId21" xr:uid="{00000000-0004-0000-0300-000014000000}"/>
    <hyperlink ref="F248" r:id="rId22" xr:uid="{00000000-0004-0000-0300-000015000000}"/>
    <hyperlink ref="F254" r:id="rId23" xr:uid="{00000000-0004-0000-0300-000016000000}"/>
    <hyperlink ref="F261" r:id="rId24" xr:uid="{00000000-0004-0000-0300-000017000000}"/>
    <hyperlink ref="F267" r:id="rId25" xr:uid="{00000000-0004-0000-0300-000018000000}"/>
    <hyperlink ref="F272" r:id="rId26" xr:uid="{00000000-0004-0000-0300-000019000000}"/>
    <hyperlink ref="F277" r:id="rId27" xr:uid="{00000000-0004-0000-0300-00001A000000}"/>
    <hyperlink ref="F283" r:id="rId28" xr:uid="{00000000-0004-0000-0300-00001B000000}"/>
    <hyperlink ref="F289" r:id="rId29" xr:uid="{00000000-0004-0000-0300-00001C000000}"/>
    <hyperlink ref="F292" r:id="rId30" xr:uid="{00000000-0004-0000-0300-00001D000000}"/>
    <hyperlink ref="F295" r:id="rId31" xr:uid="{00000000-0004-0000-0300-00001E000000}"/>
    <hyperlink ref="F298" r:id="rId32" xr:uid="{00000000-0004-0000-0300-00001F000000}"/>
    <hyperlink ref="F303" r:id="rId33" xr:uid="{00000000-0004-0000-0300-000020000000}"/>
    <hyperlink ref="F311" r:id="rId34" xr:uid="{00000000-0004-0000-0300-000021000000}"/>
    <hyperlink ref="F316" r:id="rId35" xr:uid="{00000000-0004-0000-0300-000022000000}"/>
    <hyperlink ref="F324" r:id="rId36" xr:uid="{00000000-0004-0000-0300-000023000000}"/>
    <hyperlink ref="F328" r:id="rId37" xr:uid="{00000000-0004-0000-0300-000024000000}"/>
    <hyperlink ref="F333" r:id="rId38" xr:uid="{00000000-0004-0000-0300-000025000000}"/>
    <hyperlink ref="F345" r:id="rId39" xr:uid="{00000000-0004-0000-0300-000026000000}"/>
    <hyperlink ref="F352" r:id="rId40" xr:uid="{00000000-0004-0000-0300-000027000000}"/>
    <hyperlink ref="F362" r:id="rId41" xr:uid="{00000000-0004-0000-0300-000028000000}"/>
    <hyperlink ref="F373" r:id="rId42" xr:uid="{00000000-0004-0000-0300-000029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4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204"/>
  <sheetViews>
    <sheetView showGridLines="0" workbookViewId="0"/>
  </sheetViews>
  <sheetFormatPr defaultRowHeight="10"/>
  <cols>
    <col min="1" max="1" width="8.33203125" style="1" customWidth="1"/>
    <col min="2" max="2" width="1.1093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365"/>
      <c r="M2" s="365"/>
      <c r="N2" s="365"/>
      <c r="O2" s="365"/>
      <c r="P2" s="365"/>
      <c r="Q2" s="365"/>
      <c r="R2" s="365"/>
      <c r="S2" s="365"/>
      <c r="T2" s="365"/>
      <c r="U2" s="365"/>
      <c r="V2" s="365"/>
      <c r="AT2" s="20" t="s">
        <v>98</v>
      </c>
    </row>
    <row r="3" spans="1:46" s="1" customFormat="1" ht="7" customHeight="1">
      <c r="B3" s="111"/>
      <c r="C3" s="112"/>
      <c r="D3" s="112"/>
      <c r="E3" s="112"/>
      <c r="F3" s="112"/>
      <c r="G3" s="112"/>
      <c r="H3" s="112"/>
      <c r="I3" s="112"/>
      <c r="J3" s="112"/>
      <c r="K3" s="112"/>
      <c r="L3" s="23"/>
      <c r="AT3" s="20" t="s">
        <v>81</v>
      </c>
    </row>
    <row r="4" spans="1:46" s="1" customFormat="1" ht="25" customHeight="1">
      <c r="B4" s="23"/>
      <c r="D4" s="113" t="s">
        <v>120</v>
      </c>
      <c r="L4" s="23"/>
      <c r="M4" s="114" t="s">
        <v>10</v>
      </c>
      <c r="AT4" s="20" t="s">
        <v>4</v>
      </c>
    </row>
    <row r="5" spans="1:46" s="1" customFormat="1" ht="7" customHeight="1">
      <c r="B5" s="23"/>
      <c r="L5" s="23"/>
    </row>
    <row r="6" spans="1:46" s="1" customFormat="1" ht="12" customHeight="1">
      <c r="B6" s="23"/>
      <c r="D6" s="115" t="s">
        <v>16</v>
      </c>
      <c r="L6" s="23"/>
    </row>
    <row r="7" spans="1:46" s="1" customFormat="1" ht="16.5" customHeight="1">
      <c r="B7" s="23"/>
      <c r="E7" s="397" t="str">
        <f>'Rekapitulace stavby'!K6</f>
        <v>Oprava mostních objektů na trati Krnov - Opava</v>
      </c>
      <c r="F7" s="398"/>
      <c r="G7" s="398"/>
      <c r="H7" s="398"/>
      <c r="L7" s="23"/>
    </row>
    <row r="8" spans="1:46" s="1" customFormat="1" ht="12" customHeight="1">
      <c r="B8" s="23"/>
      <c r="D8" s="115" t="s">
        <v>121</v>
      </c>
      <c r="L8" s="23"/>
    </row>
    <row r="9" spans="1:46" s="2" customFormat="1" ht="16.5" customHeight="1">
      <c r="A9" s="37"/>
      <c r="B9" s="42"/>
      <c r="C9" s="37"/>
      <c r="D9" s="37"/>
      <c r="E9" s="397" t="s">
        <v>959</v>
      </c>
      <c r="F9" s="399"/>
      <c r="G9" s="399"/>
      <c r="H9" s="399"/>
      <c r="I9" s="37"/>
      <c r="J9" s="37"/>
      <c r="K9" s="37"/>
      <c r="L9" s="116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pans="1:46" s="2" customFormat="1" ht="12" customHeight="1">
      <c r="A10" s="37"/>
      <c r="B10" s="42"/>
      <c r="C10" s="37"/>
      <c r="D10" s="115" t="s">
        <v>123</v>
      </c>
      <c r="E10" s="37"/>
      <c r="F10" s="37"/>
      <c r="G10" s="37"/>
      <c r="H10" s="37"/>
      <c r="I10" s="37"/>
      <c r="J10" s="37"/>
      <c r="K10" s="37"/>
      <c r="L10" s="116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46" s="2" customFormat="1" ht="16.5" customHeight="1">
      <c r="A11" s="37"/>
      <c r="B11" s="42"/>
      <c r="C11" s="37"/>
      <c r="D11" s="37"/>
      <c r="E11" s="400" t="s">
        <v>1136</v>
      </c>
      <c r="F11" s="399"/>
      <c r="G11" s="399"/>
      <c r="H11" s="399"/>
      <c r="I11" s="37"/>
      <c r="J11" s="37"/>
      <c r="K11" s="37"/>
      <c r="L11" s="116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pans="1:46" s="2" customFormat="1">
      <c r="A12" s="37"/>
      <c r="B12" s="42"/>
      <c r="C12" s="37"/>
      <c r="D12" s="37"/>
      <c r="E12" s="37"/>
      <c r="F12" s="37"/>
      <c r="G12" s="37"/>
      <c r="H12" s="37"/>
      <c r="I12" s="37"/>
      <c r="J12" s="37"/>
      <c r="K12" s="37"/>
      <c r="L12" s="116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pans="1:46" s="2" customFormat="1" ht="12" customHeight="1">
      <c r="A13" s="37"/>
      <c r="B13" s="42"/>
      <c r="C13" s="37"/>
      <c r="D13" s="115" t="s">
        <v>18</v>
      </c>
      <c r="E13" s="37"/>
      <c r="F13" s="106" t="s">
        <v>19</v>
      </c>
      <c r="G13" s="37"/>
      <c r="H13" s="37"/>
      <c r="I13" s="115" t="s">
        <v>20</v>
      </c>
      <c r="J13" s="106" t="s">
        <v>19</v>
      </c>
      <c r="K13" s="37"/>
      <c r="L13" s="116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pans="1:46" s="2" customFormat="1" ht="12" customHeight="1">
      <c r="A14" s="37"/>
      <c r="B14" s="42"/>
      <c r="C14" s="37"/>
      <c r="D14" s="115" t="s">
        <v>21</v>
      </c>
      <c r="E14" s="37"/>
      <c r="F14" s="106" t="s">
        <v>22</v>
      </c>
      <c r="G14" s="37"/>
      <c r="H14" s="37"/>
      <c r="I14" s="115" t="s">
        <v>23</v>
      </c>
      <c r="J14" s="117">
        <f>'Rekapitulace stavby'!AN8</f>
        <v>0</v>
      </c>
      <c r="K14" s="37"/>
      <c r="L14" s="116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pans="1:46" s="2" customFormat="1" ht="10.9" customHeight="1">
      <c r="A15" s="37"/>
      <c r="B15" s="42"/>
      <c r="C15" s="37"/>
      <c r="D15" s="37"/>
      <c r="E15" s="37"/>
      <c r="F15" s="37"/>
      <c r="G15" s="37"/>
      <c r="H15" s="37"/>
      <c r="I15" s="37"/>
      <c r="J15" s="37"/>
      <c r="K15" s="37"/>
      <c r="L15" s="116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pans="1:46" s="2" customFormat="1" ht="12" customHeight="1">
      <c r="A16" s="37"/>
      <c r="B16" s="42"/>
      <c r="C16" s="37"/>
      <c r="D16" s="115" t="s">
        <v>24</v>
      </c>
      <c r="E16" s="37"/>
      <c r="F16" s="37"/>
      <c r="G16" s="37"/>
      <c r="H16" s="37"/>
      <c r="I16" s="115" t="s">
        <v>25</v>
      </c>
      <c r="J16" s="106" t="s">
        <v>26</v>
      </c>
      <c r="K16" s="37"/>
      <c r="L16" s="116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pans="1:31" s="2" customFormat="1" ht="18" customHeight="1">
      <c r="A17" s="37"/>
      <c r="B17" s="42"/>
      <c r="C17" s="37"/>
      <c r="D17" s="37"/>
      <c r="E17" s="106" t="s">
        <v>125</v>
      </c>
      <c r="F17" s="37"/>
      <c r="G17" s="37"/>
      <c r="H17" s="37"/>
      <c r="I17" s="115" t="s">
        <v>28</v>
      </c>
      <c r="J17" s="106" t="s">
        <v>19</v>
      </c>
      <c r="K17" s="37"/>
      <c r="L17" s="116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pans="1:31" s="2" customFormat="1" ht="7" customHeight="1">
      <c r="A18" s="37"/>
      <c r="B18" s="42"/>
      <c r="C18" s="37"/>
      <c r="D18" s="37"/>
      <c r="E18" s="37"/>
      <c r="F18" s="37"/>
      <c r="G18" s="37"/>
      <c r="H18" s="37"/>
      <c r="I18" s="37"/>
      <c r="J18" s="37"/>
      <c r="K18" s="37"/>
      <c r="L18" s="116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pans="1:31" s="2" customFormat="1" ht="12" customHeight="1">
      <c r="A19" s="37"/>
      <c r="B19" s="42"/>
      <c r="C19" s="37"/>
      <c r="D19" s="115" t="s">
        <v>30</v>
      </c>
      <c r="E19" s="37"/>
      <c r="F19" s="37"/>
      <c r="G19" s="37"/>
      <c r="H19" s="37"/>
      <c r="I19" s="115" t="s">
        <v>25</v>
      </c>
      <c r="J19" s="33" t="str">
        <f>'Rekapitulace stavby'!AN13</f>
        <v>Vyplň údaj</v>
      </c>
      <c r="K19" s="37"/>
      <c r="L19" s="116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pans="1:31" s="2" customFormat="1" ht="18" customHeight="1">
      <c r="A20" s="37"/>
      <c r="B20" s="42"/>
      <c r="C20" s="37"/>
      <c r="D20" s="37"/>
      <c r="E20" s="401" t="str">
        <f>'Rekapitulace stavby'!E14</f>
        <v>Vyplň údaj</v>
      </c>
      <c r="F20" s="402"/>
      <c r="G20" s="402"/>
      <c r="H20" s="402"/>
      <c r="I20" s="115" t="s">
        <v>28</v>
      </c>
      <c r="J20" s="33" t="str">
        <f>'Rekapitulace stavby'!AN14</f>
        <v>Vyplň údaj</v>
      </c>
      <c r="K20" s="37"/>
      <c r="L20" s="116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pans="1:31" s="2" customFormat="1" ht="7" customHeight="1">
      <c r="A21" s="37"/>
      <c r="B21" s="42"/>
      <c r="C21" s="37"/>
      <c r="D21" s="37"/>
      <c r="E21" s="37"/>
      <c r="F21" s="37"/>
      <c r="G21" s="37"/>
      <c r="H21" s="37"/>
      <c r="I21" s="37"/>
      <c r="J21" s="37"/>
      <c r="K21" s="37"/>
      <c r="L21" s="116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pans="1:31" s="2" customFormat="1" ht="12" customHeight="1">
      <c r="A22" s="37"/>
      <c r="B22" s="42"/>
      <c r="C22" s="37"/>
      <c r="D22" s="115" t="s">
        <v>32</v>
      </c>
      <c r="E22" s="37"/>
      <c r="F22" s="37"/>
      <c r="G22" s="37"/>
      <c r="H22" s="37"/>
      <c r="I22" s="115" t="s">
        <v>25</v>
      </c>
      <c r="J22" s="106" t="str">
        <f>IF('Rekapitulace stavby'!AN16="","",'Rekapitulace stavby'!AN16)</f>
        <v/>
      </c>
      <c r="K22" s="37"/>
      <c r="L22" s="116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pans="1:31" s="2" customFormat="1" ht="18" customHeight="1">
      <c r="A23" s="37"/>
      <c r="B23" s="42"/>
      <c r="C23" s="37"/>
      <c r="D23" s="37"/>
      <c r="E23" s="106" t="str">
        <f>IF('Rekapitulace stavby'!E17="","",'Rekapitulace stavby'!E17)</f>
        <v xml:space="preserve"> </v>
      </c>
      <c r="F23" s="37"/>
      <c r="G23" s="37"/>
      <c r="H23" s="37"/>
      <c r="I23" s="115" t="s">
        <v>28</v>
      </c>
      <c r="J23" s="106" t="str">
        <f>IF('Rekapitulace stavby'!AN17="","",'Rekapitulace stavby'!AN17)</f>
        <v/>
      </c>
      <c r="K23" s="37"/>
      <c r="L23" s="116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pans="1:31" s="2" customFormat="1" ht="7" customHeight="1">
      <c r="A24" s="37"/>
      <c r="B24" s="42"/>
      <c r="C24" s="37"/>
      <c r="D24" s="37"/>
      <c r="E24" s="37"/>
      <c r="F24" s="37"/>
      <c r="G24" s="37"/>
      <c r="H24" s="37"/>
      <c r="I24" s="37"/>
      <c r="J24" s="37"/>
      <c r="K24" s="37"/>
      <c r="L24" s="116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pans="1:31" s="2" customFormat="1" ht="12" customHeight="1">
      <c r="A25" s="37"/>
      <c r="B25" s="42"/>
      <c r="C25" s="37"/>
      <c r="D25" s="115" t="s">
        <v>35</v>
      </c>
      <c r="E25" s="37"/>
      <c r="F25" s="37"/>
      <c r="G25" s="37"/>
      <c r="H25" s="37"/>
      <c r="I25" s="115" t="s">
        <v>25</v>
      </c>
      <c r="J25" s="106" t="str">
        <f>IF('Rekapitulace stavby'!AN19="","",'Rekapitulace stavby'!AN19)</f>
        <v/>
      </c>
      <c r="K25" s="37"/>
      <c r="L25" s="116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pans="1:31" s="2" customFormat="1" ht="18" customHeight="1">
      <c r="A26" s="37"/>
      <c r="B26" s="42"/>
      <c r="C26" s="37"/>
      <c r="D26" s="37"/>
      <c r="E26" s="106" t="str">
        <f>IF('Rekapitulace stavby'!E20="","",'Rekapitulace stavby'!E20)</f>
        <v xml:space="preserve"> </v>
      </c>
      <c r="F26" s="37"/>
      <c r="G26" s="37"/>
      <c r="H26" s="37"/>
      <c r="I26" s="115" t="s">
        <v>28</v>
      </c>
      <c r="J26" s="106" t="str">
        <f>IF('Rekapitulace stavby'!AN20="","",'Rekapitulace stavby'!AN20)</f>
        <v/>
      </c>
      <c r="K26" s="37"/>
      <c r="L26" s="116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pans="1:31" s="2" customFormat="1" ht="7" customHeight="1">
      <c r="A27" s="37"/>
      <c r="B27" s="42"/>
      <c r="C27" s="37"/>
      <c r="D27" s="37"/>
      <c r="E27" s="37"/>
      <c r="F27" s="37"/>
      <c r="G27" s="37"/>
      <c r="H27" s="37"/>
      <c r="I27" s="37"/>
      <c r="J27" s="37"/>
      <c r="K27" s="37"/>
      <c r="L27" s="116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pans="1:31" s="2" customFormat="1" ht="12" customHeight="1">
      <c r="A28" s="37"/>
      <c r="B28" s="42"/>
      <c r="C28" s="37"/>
      <c r="D28" s="115" t="s">
        <v>36</v>
      </c>
      <c r="E28" s="37"/>
      <c r="F28" s="37"/>
      <c r="G28" s="37"/>
      <c r="H28" s="37"/>
      <c r="I28" s="37"/>
      <c r="J28" s="37"/>
      <c r="K28" s="37"/>
      <c r="L28" s="116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pans="1:31" s="8" customFormat="1" ht="16.5" customHeight="1">
      <c r="A29" s="118"/>
      <c r="B29" s="119"/>
      <c r="C29" s="118"/>
      <c r="D29" s="118"/>
      <c r="E29" s="403" t="s">
        <v>19</v>
      </c>
      <c r="F29" s="403"/>
      <c r="G29" s="403"/>
      <c r="H29" s="403"/>
      <c r="I29" s="118"/>
      <c r="J29" s="118"/>
      <c r="K29" s="118"/>
      <c r="L29" s="120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7" customHeight="1">
      <c r="A30" s="37"/>
      <c r="B30" s="42"/>
      <c r="C30" s="37"/>
      <c r="D30" s="37"/>
      <c r="E30" s="37"/>
      <c r="F30" s="37"/>
      <c r="G30" s="37"/>
      <c r="H30" s="37"/>
      <c r="I30" s="37"/>
      <c r="J30" s="37"/>
      <c r="K30" s="37"/>
      <c r="L30" s="116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31" s="2" customFormat="1" ht="7" customHeight="1">
      <c r="A31" s="37"/>
      <c r="B31" s="42"/>
      <c r="C31" s="37"/>
      <c r="D31" s="121"/>
      <c r="E31" s="121"/>
      <c r="F31" s="121"/>
      <c r="G31" s="121"/>
      <c r="H31" s="121"/>
      <c r="I31" s="121"/>
      <c r="J31" s="121"/>
      <c r="K31" s="121"/>
      <c r="L31" s="116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pans="1:31" s="2" customFormat="1" ht="25.4" customHeight="1">
      <c r="A32" s="37"/>
      <c r="B32" s="42"/>
      <c r="C32" s="37"/>
      <c r="D32" s="122" t="s">
        <v>38</v>
      </c>
      <c r="E32" s="37"/>
      <c r="F32" s="37"/>
      <c r="G32" s="37"/>
      <c r="H32" s="37"/>
      <c r="I32" s="37"/>
      <c r="J32" s="123">
        <f>ROUND(J88, 2)</f>
        <v>0</v>
      </c>
      <c r="K32" s="37"/>
      <c r="L32" s="116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pans="1:31" s="2" customFormat="1" ht="7" customHeight="1">
      <c r="A33" s="37"/>
      <c r="B33" s="42"/>
      <c r="C33" s="37"/>
      <c r="D33" s="121"/>
      <c r="E33" s="121"/>
      <c r="F33" s="121"/>
      <c r="G33" s="121"/>
      <c r="H33" s="121"/>
      <c r="I33" s="121"/>
      <c r="J33" s="121"/>
      <c r="K33" s="121"/>
      <c r="L33" s="116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pans="1:31" s="2" customFormat="1" ht="14.5" customHeight="1">
      <c r="A34" s="37"/>
      <c r="B34" s="42"/>
      <c r="C34" s="37"/>
      <c r="D34" s="37"/>
      <c r="E34" s="37"/>
      <c r="F34" s="124" t="s">
        <v>40</v>
      </c>
      <c r="G34" s="37"/>
      <c r="H34" s="37"/>
      <c r="I34" s="124" t="s">
        <v>39</v>
      </c>
      <c r="J34" s="124" t="s">
        <v>41</v>
      </c>
      <c r="K34" s="37"/>
      <c r="L34" s="116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1:31" s="2" customFormat="1" ht="14.5" customHeight="1">
      <c r="A35" s="37"/>
      <c r="B35" s="42"/>
      <c r="C35" s="37"/>
      <c r="D35" s="125" t="s">
        <v>42</v>
      </c>
      <c r="E35" s="115" t="s">
        <v>43</v>
      </c>
      <c r="F35" s="126">
        <f>ROUND((SUM(BE88:BE203)),  2)</f>
        <v>0</v>
      </c>
      <c r="G35" s="37"/>
      <c r="H35" s="37"/>
      <c r="I35" s="127">
        <v>0.21</v>
      </c>
      <c r="J35" s="126">
        <f>ROUND(((SUM(BE88:BE203))*I35),  2)</f>
        <v>0</v>
      </c>
      <c r="K35" s="37"/>
      <c r="L35" s="116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1:31" s="2" customFormat="1" ht="14.5" customHeight="1">
      <c r="A36" s="37"/>
      <c r="B36" s="42"/>
      <c r="C36" s="37"/>
      <c r="D36" s="37"/>
      <c r="E36" s="115" t="s">
        <v>44</v>
      </c>
      <c r="F36" s="126">
        <f>ROUND((SUM(BF88:BF203)),  2)</f>
        <v>0</v>
      </c>
      <c r="G36" s="37"/>
      <c r="H36" s="37"/>
      <c r="I36" s="127">
        <v>0.12</v>
      </c>
      <c r="J36" s="126">
        <f>ROUND(((SUM(BF88:BF203))*I36),  2)</f>
        <v>0</v>
      </c>
      <c r="K36" s="37"/>
      <c r="L36" s="116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pans="1:31" s="2" customFormat="1" ht="14.5" hidden="1" customHeight="1">
      <c r="A37" s="37"/>
      <c r="B37" s="42"/>
      <c r="C37" s="37"/>
      <c r="D37" s="37"/>
      <c r="E37" s="115" t="s">
        <v>45</v>
      </c>
      <c r="F37" s="126">
        <f>ROUND((SUM(BG88:BG203)),  2)</f>
        <v>0</v>
      </c>
      <c r="G37" s="37"/>
      <c r="H37" s="37"/>
      <c r="I37" s="127">
        <v>0.21</v>
      </c>
      <c r="J37" s="126">
        <f>0</f>
        <v>0</v>
      </c>
      <c r="K37" s="37"/>
      <c r="L37" s="116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1:31" s="2" customFormat="1" ht="14.5" hidden="1" customHeight="1">
      <c r="A38" s="37"/>
      <c r="B38" s="42"/>
      <c r="C38" s="37"/>
      <c r="D38" s="37"/>
      <c r="E38" s="115" t="s">
        <v>46</v>
      </c>
      <c r="F38" s="126">
        <f>ROUND((SUM(BH88:BH203)),  2)</f>
        <v>0</v>
      </c>
      <c r="G38" s="37"/>
      <c r="H38" s="37"/>
      <c r="I38" s="127">
        <v>0.12</v>
      </c>
      <c r="J38" s="126">
        <f>0</f>
        <v>0</v>
      </c>
      <c r="K38" s="37"/>
      <c r="L38" s="116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1:31" s="2" customFormat="1" ht="14.5" hidden="1" customHeight="1">
      <c r="A39" s="37"/>
      <c r="B39" s="42"/>
      <c r="C39" s="37"/>
      <c r="D39" s="37"/>
      <c r="E39" s="115" t="s">
        <v>47</v>
      </c>
      <c r="F39" s="126">
        <f>ROUND((SUM(BI88:BI203)),  2)</f>
        <v>0</v>
      </c>
      <c r="G39" s="37"/>
      <c r="H39" s="37"/>
      <c r="I39" s="127">
        <v>0</v>
      </c>
      <c r="J39" s="126">
        <f>0</f>
        <v>0</v>
      </c>
      <c r="K39" s="37"/>
      <c r="L39" s="116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1:31" s="2" customFormat="1" ht="7" customHeight="1">
      <c r="A40" s="37"/>
      <c r="B40" s="42"/>
      <c r="C40" s="37"/>
      <c r="D40" s="37"/>
      <c r="E40" s="37"/>
      <c r="F40" s="37"/>
      <c r="G40" s="37"/>
      <c r="H40" s="37"/>
      <c r="I40" s="37"/>
      <c r="J40" s="37"/>
      <c r="K40" s="37"/>
      <c r="L40" s="116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pans="1:31" s="2" customFormat="1" ht="25.4" customHeight="1">
      <c r="A41" s="37"/>
      <c r="B41" s="42"/>
      <c r="C41" s="128"/>
      <c r="D41" s="129" t="s">
        <v>48</v>
      </c>
      <c r="E41" s="130"/>
      <c r="F41" s="130"/>
      <c r="G41" s="131" t="s">
        <v>49</v>
      </c>
      <c r="H41" s="132" t="s">
        <v>50</v>
      </c>
      <c r="I41" s="130"/>
      <c r="J41" s="133">
        <f>SUM(J32:J39)</f>
        <v>0</v>
      </c>
      <c r="K41" s="134"/>
      <c r="L41" s="116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pans="1:31" s="2" customFormat="1" ht="14.5" customHeight="1">
      <c r="A42" s="37"/>
      <c r="B42" s="135"/>
      <c r="C42" s="136"/>
      <c r="D42" s="136"/>
      <c r="E42" s="136"/>
      <c r="F42" s="136"/>
      <c r="G42" s="136"/>
      <c r="H42" s="136"/>
      <c r="I42" s="136"/>
      <c r="J42" s="136"/>
      <c r="K42" s="136"/>
      <c r="L42" s="116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pans="1:31" s="2" customFormat="1" ht="7" customHeight="1">
      <c r="A46" s="37"/>
      <c r="B46" s="137"/>
      <c r="C46" s="138"/>
      <c r="D46" s="138"/>
      <c r="E46" s="138"/>
      <c r="F46" s="138"/>
      <c r="G46" s="138"/>
      <c r="H46" s="138"/>
      <c r="I46" s="138"/>
      <c r="J46" s="138"/>
      <c r="K46" s="138"/>
      <c r="L46" s="116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1:31" s="2" customFormat="1" ht="25" customHeight="1">
      <c r="A47" s="37"/>
      <c r="B47" s="38"/>
      <c r="C47" s="26" t="s">
        <v>126</v>
      </c>
      <c r="D47" s="39"/>
      <c r="E47" s="39"/>
      <c r="F47" s="39"/>
      <c r="G47" s="39"/>
      <c r="H47" s="39"/>
      <c r="I47" s="39"/>
      <c r="J47" s="39"/>
      <c r="K47" s="39"/>
      <c r="L47" s="116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pans="1:31" s="2" customFormat="1" ht="7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16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pans="1:47" s="2" customFormat="1" ht="12" customHeight="1">
      <c r="A49" s="37"/>
      <c r="B49" s="38"/>
      <c r="C49" s="32" t="s">
        <v>16</v>
      </c>
      <c r="D49" s="39"/>
      <c r="E49" s="39"/>
      <c r="F49" s="39"/>
      <c r="G49" s="39"/>
      <c r="H49" s="39"/>
      <c r="I49" s="39"/>
      <c r="J49" s="39"/>
      <c r="K49" s="39"/>
      <c r="L49" s="116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pans="1:47" s="2" customFormat="1" ht="16.5" customHeight="1">
      <c r="A50" s="37"/>
      <c r="B50" s="38"/>
      <c r="C50" s="39"/>
      <c r="D50" s="39"/>
      <c r="E50" s="395" t="str">
        <f>E7</f>
        <v>Oprava mostních objektů na trati Krnov - Opava</v>
      </c>
      <c r="F50" s="396"/>
      <c r="G50" s="396"/>
      <c r="H50" s="396"/>
      <c r="I50" s="39"/>
      <c r="J50" s="39"/>
      <c r="K50" s="39"/>
      <c r="L50" s="116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pans="1:47" s="1" customFormat="1" ht="12" customHeight="1">
      <c r="B51" s="24"/>
      <c r="C51" s="32" t="s">
        <v>121</v>
      </c>
      <c r="D51" s="25"/>
      <c r="E51" s="25"/>
      <c r="F51" s="25"/>
      <c r="G51" s="25"/>
      <c r="H51" s="25"/>
      <c r="I51" s="25"/>
      <c r="J51" s="25"/>
      <c r="K51" s="25"/>
      <c r="L51" s="23"/>
    </row>
    <row r="52" spans="1:47" s="2" customFormat="1" ht="16.5" customHeight="1">
      <c r="A52" s="37"/>
      <c r="B52" s="38"/>
      <c r="C52" s="39"/>
      <c r="D52" s="39"/>
      <c r="E52" s="395" t="s">
        <v>959</v>
      </c>
      <c r="F52" s="394"/>
      <c r="G52" s="394"/>
      <c r="H52" s="394"/>
      <c r="I52" s="39"/>
      <c r="J52" s="39"/>
      <c r="K52" s="39"/>
      <c r="L52" s="116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pans="1:47" s="2" customFormat="1" ht="12" customHeight="1">
      <c r="A53" s="37"/>
      <c r="B53" s="38"/>
      <c r="C53" s="32" t="s">
        <v>123</v>
      </c>
      <c r="D53" s="39"/>
      <c r="E53" s="39"/>
      <c r="F53" s="39"/>
      <c r="G53" s="39"/>
      <c r="H53" s="39"/>
      <c r="I53" s="39"/>
      <c r="J53" s="39"/>
      <c r="K53" s="39"/>
      <c r="L53" s="116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pans="1:47" s="2" customFormat="1" ht="16.5" customHeight="1">
      <c r="A54" s="37"/>
      <c r="B54" s="38"/>
      <c r="C54" s="39"/>
      <c r="D54" s="39"/>
      <c r="E54" s="391" t="str">
        <f>E11</f>
        <v>SO 02.2 - Propustek v km 101,505 - železniční svršek</v>
      </c>
      <c r="F54" s="394"/>
      <c r="G54" s="394"/>
      <c r="H54" s="394"/>
      <c r="I54" s="39"/>
      <c r="J54" s="39"/>
      <c r="K54" s="39"/>
      <c r="L54" s="116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pans="1:47" s="2" customFormat="1" ht="7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16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pans="1:47" s="2" customFormat="1" ht="12" customHeight="1">
      <c r="A56" s="37"/>
      <c r="B56" s="38"/>
      <c r="C56" s="32" t="s">
        <v>21</v>
      </c>
      <c r="D56" s="39"/>
      <c r="E56" s="39"/>
      <c r="F56" s="30" t="str">
        <f>F14</f>
        <v>OŘ Ostrava</v>
      </c>
      <c r="G56" s="39"/>
      <c r="H56" s="39"/>
      <c r="I56" s="32" t="s">
        <v>23</v>
      </c>
      <c r="J56" s="62">
        <f>IF(J14="","",J14)</f>
        <v>0</v>
      </c>
      <c r="K56" s="39"/>
      <c r="L56" s="116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47" s="2" customFormat="1" ht="7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16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47" s="2" customFormat="1" ht="15.25" customHeight="1">
      <c r="A58" s="37"/>
      <c r="B58" s="38"/>
      <c r="C58" s="32" t="s">
        <v>24</v>
      </c>
      <c r="D58" s="39"/>
      <c r="E58" s="39"/>
      <c r="F58" s="30" t="str">
        <f>E17</f>
        <v>Správa železnic</v>
      </c>
      <c r="G58" s="39"/>
      <c r="H58" s="39"/>
      <c r="I58" s="32" t="s">
        <v>32</v>
      </c>
      <c r="J58" s="35" t="str">
        <f>E23</f>
        <v xml:space="preserve"> </v>
      </c>
      <c r="K58" s="39"/>
      <c r="L58" s="116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47" s="2" customFormat="1" ht="15.25" customHeight="1">
      <c r="A59" s="37"/>
      <c r="B59" s="38"/>
      <c r="C59" s="32" t="s">
        <v>30</v>
      </c>
      <c r="D59" s="39"/>
      <c r="E59" s="39"/>
      <c r="F59" s="30" t="str">
        <f>IF(E20="","",E20)</f>
        <v>Vyplň údaj</v>
      </c>
      <c r="G59" s="39"/>
      <c r="H59" s="39"/>
      <c r="I59" s="32" t="s">
        <v>35</v>
      </c>
      <c r="J59" s="35" t="str">
        <f>E26</f>
        <v xml:space="preserve"> </v>
      </c>
      <c r="K59" s="39"/>
      <c r="L59" s="116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pans="1:47" s="2" customFormat="1" ht="10.4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16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pans="1:47" s="2" customFormat="1" ht="29.25" customHeight="1">
      <c r="A61" s="37"/>
      <c r="B61" s="38"/>
      <c r="C61" s="139" t="s">
        <v>127</v>
      </c>
      <c r="D61" s="140"/>
      <c r="E61" s="140"/>
      <c r="F61" s="140"/>
      <c r="G61" s="140"/>
      <c r="H61" s="140"/>
      <c r="I61" s="140"/>
      <c r="J61" s="141" t="s">
        <v>128</v>
      </c>
      <c r="K61" s="140"/>
      <c r="L61" s="116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pans="1:47" s="2" customFormat="1" ht="10.4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16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pans="1:47" s="2" customFormat="1" ht="22.9" customHeight="1">
      <c r="A63" s="37"/>
      <c r="B63" s="38"/>
      <c r="C63" s="142" t="s">
        <v>70</v>
      </c>
      <c r="D63" s="39"/>
      <c r="E63" s="39"/>
      <c r="F63" s="39"/>
      <c r="G63" s="39"/>
      <c r="H63" s="39"/>
      <c r="I63" s="39"/>
      <c r="J63" s="80">
        <f>J88</f>
        <v>0</v>
      </c>
      <c r="K63" s="39"/>
      <c r="L63" s="116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20" t="s">
        <v>129</v>
      </c>
    </row>
    <row r="64" spans="1:47" s="9" customFormat="1" ht="25" customHeight="1">
      <c r="B64" s="143"/>
      <c r="C64" s="144"/>
      <c r="D64" s="145" t="s">
        <v>130</v>
      </c>
      <c r="E64" s="146"/>
      <c r="F64" s="146"/>
      <c r="G64" s="146"/>
      <c r="H64" s="146"/>
      <c r="I64" s="146"/>
      <c r="J64" s="147">
        <f>J89</f>
        <v>0</v>
      </c>
      <c r="K64" s="144"/>
      <c r="L64" s="148"/>
    </row>
    <row r="65" spans="1:31" s="10" customFormat="1" ht="19.899999999999999" customHeight="1">
      <c r="B65" s="149"/>
      <c r="C65" s="100"/>
      <c r="D65" s="150" t="s">
        <v>801</v>
      </c>
      <c r="E65" s="151"/>
      <c r="F65" s="151"/>
      <c r="G65" s="151"/>
      <c r="H65" s="151"/>
      <c r="I65" s="151"/>
      <c r="J65" s="152">
        <f>J90</f>
        <v>0</v>
      </c>
      <c r="K65" s="100"/>
      <c r="L65" s="153"/>
    </row>
    <row r="66" spans="1:31" s="9" customFormat="1" ht="25" customHeight="1">
      <c r="B66" s="143"/>
      <c r="C66" s="144"/>
      <c r="D66" s="145" t="s">
        <v>142</v>
      </c>
      <c r="E66" s="146"/>
      <c r="F66" s="146"/>
      <c r="G66" s="146"/>
      <c r="H66" s="146"/>
      <c r="I66" s="146"/>
      <c r="J66" s="147">
        <f>J163</f>
        <v>0</v>
      </c>
      <c r="K66" s="144"/>
      <c r="L66" s="148"/>
    </row>
    <row r="67" spans="1:31" s="2" customFormat="1" ht="21.75" customHeight="1">
      <c r="A67" s="37"/>
      <c r="B67" s="38"/>
      <c r="C67" s="39"/>
      <c r="D67" s="39"/>
      <c r="E67" s="39"/>
      <c r="F67" s="39"/>
      <c r="G67" s="39"/>
      <c r="H67" s="39"/>
      <c r="I67" s="39"/>
      <c r="J67" s="39"/>
      <c r="K67" s="39"/>
      <c r="L67" s="116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pans="1:31" s="2" customFormat="1" ht="7" customHeight="1">
      <c r="A68" s="37"/>
      <c r="B68" s="50"/>
      <c r="C68" s="51"/>
      <c r="D68" s="51"/>
      <c r="E68" s="51"/>
      <c r="F68" s="51"/>
      <c r="G68" s="51"/>
      <c r="H68" s="51"/>
      <c r="I68" s="51"/>
      <c r="J68" s="51"/>
      <c r="K68" s="51"/>
      <c r="L68" s="116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72" spans="1:31" s="2" customFormat="1" ht="7" customHeight="1">
      <c r="A72" s="37"/>
      <c r="B72" s="52"/>
      <c r="C72" s="53"/>
      <c r="D72" s="53"/>
      <c r="E72" s="53"/>
      <c r="F72" s="53"/>
      <c r="G72" s="53"/>
      <c r="H72" s="53"/>
      <c r="I72" s="53"/>
      <c r="J72" s="53"/>
      <c r="K72" s="53"/>
      <c r="L72" s="116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pans="1:31" s="2" customFormat="1" ht="25" customHeight="1">
      <c r="A73" s="37"/>
      <c r="B73" s="38"/>
      <c r="C73" s="26" t="s">
        <v>143</v>
      </c>
      <c r="D73" s="39"/>
      <c r="E73" s="39"/>
      <c r="F73" s="39"/>
      <c r="G73" s="39"/>
      <c r="H73" s="39"/>
      <c r="I73" s="39"/>
      <c r="J73" s="39"/>
      <c r="K73" s="39"/>
      <c r="L73" s="116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pans="1:31" s="2" customFormat="1" ht="7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16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pans="1:31" s="2" customFormat="1" ht="12" customHeight="1">
      <c r="A75" s="37"/>
      <c r="B75" s="38"/>
      <c r="C75" s="32" t="s">
        <v>16</v>
      </c>
      <c r="D75" s="39"/>
      <c r="E75" s="39"/>
      <c r="F75" s="39"/>
      <c r="G75" s="39"/>
      <c r="H75" s="39"/>
      <c r="I75" s="39"/>
      <c r="J75" s="39"/>
      <c r="K75" s="39"/>
      <c r="L75" s="116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pans="1:31" s="2" customFormat="1" ht="16.5" customHeight="1">
      <c r="A76" s="37"/>
      <c r="B76" s="38"/>
      <c r="C76" s="39"/>
      <c r="D76" s="39"/>
      <c r="E76" s="395" t="str">
        <f>E7</f>
        <v>Oprava mostních objektů na trati Krnov - Opava</v>
      </c>
      <c r="F76" s="396"/>
      <c r="G76" s="396"/>
      <c r="H76" s="396"/>
      <c r="I76" s="39"/>
      <c r="J76" s="39"/>
      <c r="K76" s="39"/>
      <c r="L76" s="116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pans="1:31" s="1" customFormat="1" ht="12" customHeight="1">
      <c r="B77" s="24"/>
      <c r="C77" s="32" t="s">
        <v>121</v>
      </c>
      <c r="D77" s="25"/>
      <c r="E77" s="25"/>
      <c r="F77" s="25"/>
      <c r="G77" s="25"/>
      <c r="H77" s="25"/>
      <c r="I77" s="25"/>
      <c r="J77" s="25"/>
      <c r="K77" s="25"/>
      <c r="L77" s="23"/>
    </row>
    <row r="78" spans="1:31" s="2" customFormat="1" ht="16.5" customHeight="1">
      <c r="A78" s="37"/>
      <c r="B78" s="38"/>
      <c r="C78" s="39"/>
      <c r="D78" s="39"/>
      <c r="E78" s="395" t="s">
        <v>959</v>
      </c>
      <c r="F78" s="394"/>
      <c r="G78" s="394"/>
      <c r="H78" s="394"/>
      <c r="I78" s="39"/>
      <c r="J78" s="39"/>
      <c r="K78" s="39"/>
      <c r="L78" s="116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pans="1:31" s="2" customFormat="1" ht="12" customHeight="1">
      <c r="A79" s="37"/>
      <c r="B79" s="38"/>
      <c r="C79" s="32" t="s">
        <v>123</v>
      </c>
      <c r="D79" s="39"/>
      <c r="E79" s="39"/>
      <c r="F79" s="39"/>
      <c r="G79" s="39"/>
      <c r="H79" s="39"/>
      <c r="I79" s="39"/>
      <c r="J79" s="39"/>
      <c r="K79" s="39"/>
      <c r="L79" s="116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pans="1:31" s="2" customFormat="1" ht="16.5" customHeight="1">
      <c r="A80" s="37"/>
      <c r="B80" s="38"/>
      <c r="C80" s="39"/>
      <c r="D80" s="39"/>
      <c r="E80" s="391" t="str">
        <f>E11</f>
        <v>SO 02.2 - Propustek v km 101,505 - železniční svršek</v>
      </c>
      <c r="F80" s="394"/>
      <c r="G80" s="394"/>
      <c r="H80" s="394"/>
      <c r="I80" s="39"/>
      <c r="J80" s="39"/>
      <c r="K80" s="39"/>
      <c r="L80" s="116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pans="1:65" s="2" customFormat="1" ht="7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16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pans="1:65" s="2" customFormat="1" ht="12" customHeight="1">
      <c r="A82" s="37"/>
      <c r="B82" s="38"/>
      <c r="C82" s="32" t="s">
        <v>21</v>
      </c>
      <c r="D82" s="39"/>
      <c r="E82" s="39"/>
      <c r="F82" s="30" t="str">
        <f>F14</f>
        <v>OŘ Ostrava</v>
      </c>
      <c r="G82" s="39"/>
      <c r="H82" s="39"/>
      <c r="I82" s="32" t="s">
        <v>23</v>
      </c>
      <c r="J82" s="62">
        <f>IF(J14="","",J14)</f>
        <v>0</v>
      </c>
      <c r="K82" s="39"/>
      <c r="L82" s="116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pans="1:65" s="2" customFormat="1" ht="7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16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pans="1:65" s="2" customFormat="1" ht="15.25" customHeight="1">
      <c r="A84" s="37"/>
      <c r="B84" s="38"/>
      <c r="C84" s="32" t="s">
        <v>24</v>
      </c>
      <c r="D84" s="39"/>
      <c r="E84" s="39"/>
      <c r="F84" s="30" t="str">
        <f>E17</f>
        <v>Správa železnic</v>
      </c>
      <c r="G84" s="39"/>
      <c r="H84" s="39"/>
      <c r="I84" s="32" t="s">
        <v>32</v>
      </c>
      <c r="J84" s="35" t="str">
        <f>E23</f>
        <v xml:space="preserve"> </v>
      </c>
      <c r="K84" s="39"/>
      <c r="L84" s="116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pans="1:65" s="2" customFormat="1" ht="15.25" customHeight="1">
      <c r="A85" s="37"/>
      <c r="B85" s="38"/>
      <c r="C85" s="32" t="s">
        <v>30</v>
      </c>
      <c r="D85" s="39"/>
      <c r="E85" s="39"/>
      <c r="F85" s="30" t="str">
        <f>IF(E20="","",E20)</f>
        <v>Vyplň údaj</v>
      </c>
      <c r="G85" s="39"/>
      <c r="H85" s="39"/>
      <c r="I85" s="32" t="s">
        <v>35</v>
      </c>
      <c r="J85" s="35" t="str">
        <f>E26</f>
        <v xml:space="preserve"> </v>
      </c>
      <c r="K85" s="39"/>
      <c r="L85" s="116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pans="1:65" s="2" customFormat="1" ht="10.4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116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pans="1:65" s="11" customFormat="1" ht="29.25" customHeight="1">
      <c r="A87" s="154"/>
      <c r="B87" s="155"/>
      <c r="C87" s="156" t="s">
        <v>144</v>
      </c>
      <c r="D87" s="157" t="s">
        <v>57</v>
      </c>
      <c r="E87" s="157" t="s">
        <v>53</v>
      </c>
      <c r="F87" s="157" t="s">
        <v>54</v>
      </c>
      <c r="G87" s="157" t="s">
        <v>145</v>
      </c>
      <c r="H87" s="157" t="s">
        <v>146</v>
      </c>
      <c r="I87" s="157" t="s">
        <v>147</v>
      </c>
      <c r="J87" s="157" t="s">
        <v>128</v>
      </c>
      <c r="K87" s="158" t="s">
        <v>148</v>
      </c>
      <c r="L87" s="159"/>
      <c r="M87" s="71" t="s">
        <v>19</v>
      </c>
      <c r="N87" s="72" t="s">
        <v>42</v>
      </c>
      <c r="O87" s="72" t="s">
        <v>149</v>
      </c>
      <c r="P87" s="72" t="s">
        <v>150</v>
      </c>
      <c r="Q87" s="72" t="s">
        <v>151</v>
      </c>
      <c r="R87" s="72" t="s">
        <v>152</v>
      </c>
      <c r="S87" s="72" t="s">
        <v>153</v>
      </c>
      <c r="T87" s="73" t="s">
        <v>154</v>
      </c>
      <c r="U87" s="154"/>
      <c r="V87" s="154"/>
      <c r="W87" s="154"/>
      <c r="X87" s="154"/>
      <c r="Y87" s="154"/>
      <c r="Z87" s="154"/>
      <c r="AA87" s="154"/>
      <c r="AB87" s="154"/>
      <c r="AC87" s="154"/>
      <c r="AD87" s="154"/>
      <c r="AE87" s="154"/>
    </row>
    <row r="88" spans="1:65" s="2" customFormat="1" ht="22.9" customHeight="1">
      <c r="A88" s="37"/>
      <c r="B88" s="38"/>
      <c r="C88" s="78" t="s">
        <v>155</v>
      </c>
      <c r="D88" s="39"/>
      <c r="E88" s="39"/>
      <c r="F88" s="39"/>
      <c r="G88" s="39"/>
      <c r="H88" s="39"/>
      <c r="I88" s="39"/>
      <c r="J88" s="160">
        <f>BK88</f>
        <v>0</v>
      </c>
      <c r="K88" s="39"/>
      <c r="L88" s="42"/>
      <c r="M88" s="74"/>
      <c r="N88" s="161"/>
      <c r="O88" s="75"/>
      <c r="P88" s="162">
        <f>P89+P163</f>
        <v>0</v>
      </c>
      <c r="Q88" s="75"/>
      <c r="R88" s="162">
        <f>R89+R163</f>
        <v>66.252959999999987</v>
      </c>
      <c r="S88" s="75"/>
      <c r="T88" s="163">
        <f>T89+T163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20" t="s">
        <v>71</v>
      </c>
      <c r="AU88" s="20" t="s">
        <v>129</v>
      </c>
      <c r="BK88" s="164">
        <f>BK89+BK163</f>
        <v>0</v>
      </c>
    </row>
    <row r="89" spans="1:65" s="12" customFormat="1" ht="25.9" customHeight="1">
      <c r="B89" s="165"/>
      <c r="C89" s="166"/>
      <c r="D89" s="167" t="s">
        <v>71</v>
      </c>
      <c r="E89" s="168" t="s">
        <v>156</v>
      </c>
      <c r="F89" s="168" t="s">
        <v>157</v>
      </c>
      <c r="G89" s="166"/>
      <c r="H89" s="166"/>
      <c r="I89" s="169"/>
      <c r="J89" s="170">
        <f>BK89</f>
        <v>0</v>
      </c>
      <c r="K89" s="166"/>
      <c r="L89" s="171"/>
      <c r="M89" s="172"/>
      <c r="N89" s="173"/>
      <c r="O89" s="173"/>
      <c r="P89" s="174">
        <f>P90</f>
        <v>0</v>
      </c>
      <c r="Q89" s="173"/>
      <c r="R89" s="174">
        <f>R90</f>
        <v>66.252959999999987</v>
      </c>
      <c r="S89" s="173"/>
      <c r="T89" s="175">
        <f>T90</f>
        <v>0</v>
      </c>
      <c r="AR89" s="176" t="s">
        <v>79</v>
      </c>
      <c r="AT89" s="177" t="s">
        <v>71</v>
      </c>
      <c r="AU89" s="177" t="s">
        <v>72</v>
      </c>
      <c r="AY89" s="176" t="s">
        <v>158</v>
      </c>
      <c r="BK89" s="178">
        <f>BK90</f>
        <v>0</v>
      </c>
    </row>
    <row r="90" spans="1:65" s="12" customFormat="1" ht="22.9" customHeight="1">
      <c r="B90" s="165"/>
      <c r="C90" s="166"/>
      <c r="D90" s="167" t="s">
        <v>71</v>
      </c>
      <c r="E90" s="179" t="s">
        <v>195</v>
      </c>
      <c r="F90" s="179" t="s">
        <v>802</v>
      </c>
      <c r="G90" s="166"/>
      <c r="H90" s="166"/>
      <c r="I90" s="169"/>
      <c r="J90" s="180">
        <f>BK90</f>
        <v>0</v>
      </c>
      <c r="K90" s="166"/>
      <c r="L90" s="171"/>
      <c r="M90" s="172"/>
      <c r="N90" s="173"/>
      <c r="O90" s="173"/>
      <c r="P90" s="174">
        <f>SUM(P91:P162)</f>
        <v>0</v>
      </c>
      <c r="Q90" s="173"/>
      <c r="R90" s="174">
        <f>SUM(R91:R162)</f>
        <v>66.252959999999987</v>
      </c>
      <c r="S90" s="173"/>
      <c r="T90" s="175">
        <f>SUM(T91:T162)</f>
        <v>0</v>
      </c>
      <c r="AR90" s="176" t="s">
        <v>79</v>
      </c>
      <c r="AT90" s="177" t="s">
        <v>71</v>
      </c>
      <c r="AU90" s="177" t="s">
        <v>79</v>
      </c>
      <c r="AY90" s="176" t="s">
        <v>158</v>
      </c>
      <c r="BK90" s="178">
        <f>SUM(BK91:BK162)</f>
        <v>0</v>
      </c>
    </row>
    <row r="91" spans="1:65" s="2" customFormat="1" ht="16.5" customHeight="1">
      <c r="A91" s="37"/>
      <c r="B91" s="38"/>
      <c r="C91" s="181" t="s">
        <v>79</v>
      </c>
      <c r="D91" s="181" t="s">
        <v>160</v>
      </c>
      <c r="E91" s="182" t="s">
        <v>803</v>
      </c>
      <c r="F91" s="183" t="s">
        <v>804</v>
      </c>
      <c r="G91" s="184" t="s">
        <v>183</v>
      </c>
      <c r="H91" s="185">
        <v>1.536</v>
      </c>
      <c r="I91" s="186"/>
      <c r="J91" s="187">
        <f>ROUND(I91*H91,2)</f>
        <v>0</v>
      </c>
      <c r="K91" s="183" t="s">
        <v>805</v>
      </c>
      <c r="L91" s="42"/>
      <c r="M91" s="188" t="s">
        <v>19</v>
      </c>
      <c r="N91" s="189" t="s">
        <v>43</v>
      </c>
      <c r="O91" s="67"/>
      <c r="P91" s="190">
        <f>O91*H91</f>
        <v>0</v>
      </c>
      <c r="Q91" s="190">
        <v>0</v>
      </c>
      <c r="R91" s="190">
        <f>Q91*H91</f>
        <v>0</v>
      </c>
      <c r="S91" s="190">
        <v>0</v>
      </c>
      <c r="T91" s="191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192" t="s">
        <v>165</v>
      </c>
      <c r="AT91" s="192" t="s">
        <v>160</v>
      </c>
      <c r="AU91" s="192" t="s">
        <v>81</v>
      </c>
      <c r="AY91" s="20" t="s">
        <v>158</v>
      </c>
      <c r="BE91" s="193">
        <f>IF(N91="základní",J91,0)</f>
        <v>0</v>
      </c>
      <c r="BF91" s="193">
        <f>IF(N91="snížená",J91,0)</f>
        <v>0</v>
      </c>
      <c r="BG91" s="193">
        <f>IF(N91="zákl. přenesená",J91,0)</f>
        <v>0</v>
      </c>
      <c r="BH91" s="193">
        <f>IF(N91="sníž. přenesená",J91,0)</f>
        <v>0</v>
      </c>
      <c r="BI91" s="193">
        <f>IF(N91="nulová",J91,0)</f>
        <v>0</v>
      </c>
      <c r="BJ91" s="20" t="s">
        <v>79</v>
      </c>
      <c r="BK91" s="193">
        <f>ROUND(I91*H91,2)</f>
        <v>0</v>
      </c>
      <c r="BL91" s="20" t="s">
        <v>165</v>
      </c>
      <c r="BM91" s="192" t="s">
        <v>1137</v>
      </c>
    </row>
    <row r="92" spans="1:65" s="2" customFormat="1" ht="45">
      <c r="A92" s="37"/>
      <c r="B92" s="38"/>
      <c r="C92" s="39"/>
      <c r="D92" s="194" t="s">
        <v>167</v>
      </c>
      <c r="E92" s="39"/>
      <c r="F92" s="195" t="s">
        <v>807</v>
      </c>
      <c r="G92" s="39"/>
      <c r="H92" s="39"/>
      <c r="I92" s="196"/>
      <c r="J92" s="39"/>
      <c r="K92" s="39"/>
      <c r="L92" s="42"/>
      <c r="M92" s="197"/>
      <c r="N92" s="198"/>
      <c r="O92" s="67"/>
      <c r="P92" s="67"/>
      <c r="Q92" s="67"/>
      <c r="R92" s="67"/>
      <c r="S92" s="67"/>
      <c r="T92" s="68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20" t="s">
        <v>167</v>
      </c>
      <c r="AU92" s="20" t="s">
        <v>81</v>
      </c>
    </row>
    <row r="93" spans="1:65" s="14" customFormat="1">
      <c r="B93" s="211"/>
      <c r="C93" s="212"/>
      <c r="D93" s="194" t="s">
        <v>176</v>
      </c>
      <c r="E93" s="213" t="s">
        <v>19</v>
      </c>
      <c r="F93" s="214" t="s">
        <v>1138</v>
      </c>
      <c r="G93" s="212"/>
      <c r="H93" s="215">
        <v>1.536</v>
      </c>
      <c r="I93" s="216"/>
      <c r="J93" s="212"/>
      <c r="K93" s="212"/>
      <c r="L93" s="217"/>
      <c r="M93" s="218"/>
      <c r="N93" s="219"/>
      <c r="O93" s="219"/>
      <c r="P93" s="219"/>
      <c r="Q93" s="219"/>
      <c r="R93" s="219"/>
      <c r="S93" s="219"/>
      <c r="T93" s="220"/>
      <c r="AT93" s="221" t="s">
        <v>176</v>
      </c>
      <c r="AU93" s="221" t="s">
        <v>81</v>
      </c>
      <c r="AV93" s="14" t="s">
        <v>81</v>
      </c>
      <c r="AW93" s="14" t="s">
        <v>34</v>
      </c>
      <c r="AX93" s="14" t="s">
        <v>72</v>
      </c>
      <c r="AY93" s="221" t="s">
        <v>158</v>
      </c>
    </row>
    <row r="94" spans="1:65" s="15" customFormat="1">
      <c r="B94" s="222"/>
      <c r="C94" s="223"/>
      <c r="D94" s="194" t="s">
        <v>176</v>
      </c>
      <c r="E94" s="224" t="s">
        <v>19</v>
      </c>
      <c r="F94" s="225" t="s">
        <v>179</v>
      </c>
      <c r="G94" s="223"/>
      <c r="H94" s="226">
        <v>1.536</v>
      </c>
      <c r="I94" s="227"/>
      <c r="J94" s="223"/>
      <c r="K94" s="223"/>
      <c r="L94" s="228"/>
      <c r="M94" s="229"/>
      <c r="N94" s="230"/>
      <c r="O94" s="230"/>
      <c r="P94" s="230"/>
      <c r="Q94" s="230"/>
      <c r="R94" s="230"/>
      <c r="S94" s="230"/>
      <c r="T94" s="231"/>
      <c r="AT94" s="232" t="s">
        <v>176</v>
      </c>
      <c r="AU94" s="232" t="s">
        <v>81</v>
      </c>
      <c r="AV94" s="15" t="s">
        <v>165</v>
      </c>
      <c r="AW94" s="15" t="s">
        <v>34</v>
      </c>
      <c r="AX94" s="15" t="s">
        <v>79</v>
      </c>
      <c r="AY94" s="232" t="s">
        <v>158</v>
      </c>
    </row>
    <row r="95" spans="1:65" s="2" customFormat="1" ht="16.5" customHeight="1">
      <c r="A95" s="37"/>
      <c r="B95" s="38"/>
      <c r="C95" s="233" t="s">
        <v>81</v>
      </c>
      <c r="D95" s="233" t="s">
        <v>220</v>
      </c>
      <c r="E95" s="234" t="s">
        <v>809</v>
      </c>
      <c r="F95" s="235" t="s">
        <v>810</v>
      </c>
      <c r="G95" s="236" t="s">
        <v>223</v>
      </c>
      <c r="H95" s="237">
        <v>0.96</v>
      </c>
      <c r="I95" s="238"/>
      <c r="J95" s="239">
        <f>ROUND(I95*H95,2)</f>
        <v>0</v>
      </c>
      <c r="K95" s="235" t="s">
        <v>805</v>
      </c>
      <c r="L95" s="240"/>
      <c r="M95" s="241" t="s">
        <v>19</v>
      </c>
      <c r="N95" s="242" t="s">
        <v>43</v>
      </c>
      <c r="O95" s="67"/>
      <c r="P95" s="190">
        <f>O95*H95</f>
        <v>0</v>
      </c>
      <c r="Q95" s="190">
        <v>1</v>
      </c>
      <c r="R95" s="190">
        <f>Q95*H95</f>
        <v>0.96</v>
      </c>
      <c r="S95" s="190">
        <v>0</v>
      </c>
      <c r="T95" s="191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192" t="s">
        <v>219</v>
      </c>
      <c r="AT95" s="192" t="s">
        <v>220</v>
      </c>
      <c r="AU95" s="192" t="s">
        <v>81</v>
      </c>
      <c r="AY95" s="20" t="s">
        <v>158</v>
      </c>
      <c r="BE95" s="193">
        <f>IF(N95="základní",J95,0)</f>
        <v>0</v>
      </c>
      <c r="BF95" s="193">
        <f>IF(N95="snížená",J95,0)</f>
        <v>0</v>
      </c>
      <c r="BG95" s="193">
        <f>IF(N95="zákl. přenesená",J95,0)</f>
        <v>0</v>
      </c>
      <c r="BH95" s="193">
        <f>IF(N95="sníž. přenesená",J95,0)</f>
        <v>0</v>
      </c>
      <c r="BI95" s="193">
        <f>IF(N95="nulová",J95,0)</f>
        <v>0</v>
      </c>
      <c r="BJ95" s="20" t="s">
        <v>79</v>
      </c>
      <c r="BK95" s="193">
        <f>ROUND(I95*H95,2)</f>
        <v>0</v>
      </c>
      <c r="BL95" s="20" t="s">
        <v>165</v>
      </c>
      <c r="BM95" s="192" t="s">
        <v>1139</v>
      </c>
    </row>
    <row r="96" spans="1:65" s="2" customFormat="1">
      <c r="A96" s="37"/>
      <c r="B96" s="38"/>
      <c r="C96" s="39"/>
      <c r="D96" s="194" t="s">
        <v>167</v>
      </c>
      <c r="E96" s="39"/>
      <c r="F96" s="195" t="s">
        <v>810</v>
      </c>
      <c r="G96" s="39"/>
      <c r="H96" s="39"/>
      <c r="I96" s="196"/>
      <c r="J96" s="39"/>
      <c r="K96" s="39"/>
      <c r="L96" s="42"/>
      <c r="M96" s="197"/>
      <c r="N96" s="198"/>
      <c r="O96" s="67"/>
      <c r="P96" s="67"/>
      <c r="Q96" s="67"/>
      <c r="R96" s="67"/>
      <c r="S96" s="67"/>
      <c r="T96" s="68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20" t="s">
        <v>167</v>
      </c>
      <c r="AU96" s="20" t="s">
        <v>81</v>
      </c>
    </row>
    <row r="97" spans="1:65" s="13" customFormat="1">
      <c r="B97" s="201"/>
      <c r="C97" s="202"/>
      <c r="D97" s="194" t="s">
        <v>176</v>
      </c>
      <c r="E97" s="203" t="s">
        <v>19</v>
      </c>
      <c r="F97" s="204" t="s">
        <v>912</v>
      </c>
      <c r="G97" s="202"/>
      <c r="H97" s="203" t="s">
        <v>19</v>
      </c>
      <c r="I97" s="205"/>
      <c r="J97" s="202"/>
      <c r="K97" s="202"/>
      <c r="L97" s="206"/>
      <c r="M97" s="207"/>
      <c r="N97" s="208"/>
      <c r="O97" s="208"/>
      <c r="P97" s="208"/>
      <c r="Q97" s="208"/>
      <c r="R97" s="208"/>
      <c r="S97" s="208"/>
      <c r="T97" s="209"/>
      <c r="AT97" s="210" t="s">
        <v>176</v>
      </c>
      <c r="AU97" s="210" t="s">
        <v>81</v>
      </c>
      <c r="AV97" s="13" t="s">
        <v>79</v>
      </c>
      <c r="AW97" s="13" t="s">
        <v>34</v>
      </c>
      <c r="AX97" s="13" t="s">
        <v>72</v>
      </c>
      <c r="AY97" s="210" t="s">
        <v>158</v>
      </c>
    </row>
    <row r="98" spans="1:65" s="14" customFormat="1">
      <c r="B98" s="211"/>
      <c r="C98" s="212"/>
      <c r="D98" s="194" t="s">
        <v>176</v>
      </c>
      <c r="E98" s="213" t="s">
        <v>19</v>
      </c>
      <c r="F98" s="214" t="s">
        <v>1140</v>
      </c>
      <c r="G98" s="212"/>
      <c r="H98" s="215">
        <v>0.96</v>
      </c>
      <c r="I98" s="216"/>
      <c r="J98" s="212"/>
      <c r="K98" s="212"/>
      <c r="L98" s="217"/>
      <c r="M98" s="218"/>
      <c r="N98" s="219"/>
      <c r="O98" s="219"/>
      <c r="P98" s="219"/>
      <c r="Q98" s="219"/>
      <c r="R98" s="219"/>
      <c r="S98" s="219"/>
      <c r="T98" s="220"/>
      <c r="AT98" s="221" t="s">
        <v>176</v>
      </c>
      <c r="AU98" s="221" t="s">
        <v>81</v>
      </c>
      <c r="AV98" s="14" t="s">
        <v>81</v>
      </c>
      <c r="AW98" s="14" t="s">
        <v>34</v>
      </c>
      <c r="AX98" s="14" t="s">
        <v>72</v>
      </c>
      <c r="AY98" s="221" t="s">
        <v>158</v>
      </c>
    </row>
    <row r="99" spans="1:65" s="15" customFormat="1">
      <c r="B99" s="222"/>
      <c r="C99" s="223"/>
      <c r="D99" s="194" t="s">
        <v>176</v>
      </c>
      <c r="E99" s="224" t="s">
        <v>19</v>
      </c>
      <c r="F99" s="225" t="s">
        <v>179</v>
      </c>
      <c r="G99" s="223"/>
      <c r="H99" s="226">
        <v>0.96</v>
      </c>
      <c r="I99" s="227"/>
      <c r="J99" s="223"/>
      <c r="K99" s="223"/>
      <c r="L99" s="228"/>
      <c r="M99" s="229"/>
      <c r="N99" s="230"/>
      <c r="O99" s="230"/>
      <c r="P99" s="230"/>
      <c r="Q99" s="230"/>
      <c r="R99" s="230"/>
      <c r="S99" s="230"/>
      <c r="T99" s="231"/>
      <c r="AT99" s="232" t="s">
        <v>176</v>
      </c>
      <c r="AU99" s="232" t="s">
        <v>81</v>
      </c>
      <c r="AV99" s="15" t="s">
        <v>165</v>
      </c>
      <c r="AW99" s="15" t="s">
        <v>34</v>
      </c>
      <c r="AX99" s="15" t="s">
        <v>79</v>
      </c>
      <c r="AY99" s="232" t="s">
        <v>158</v>
      </c>
    </row>
    <row r="100" spans="1:65" s="2" customFormat="1" ht="24.25" customHeight="1">
      <c r="A100" s="37"/>
      <c r="B100" s="38"/>
      <c r="C100" s="181" t="s">
        <v>180</v>
      </c>
      <c r="D100" s="181" t="s">
        <v>160</v>
      </c>
      <c r="E100" s="182" t="s">
        <v>814</v>
      </c>
      <c r="F100" s="183" t="s">
        <v>815</v>
      </c>
      <c r="G100" s="184" t="s">
        <v>183</v>
      </c>
      <c r="H100" s="185">
        <v>28.8</v>
      </c>
      <c r="I100" s="186"/>
      <c r="J100" s="187">
        <f>ROUND(I100*H100,2)</f>
        <v>0</v>
      </c>
      <c r="K100" s="183" t="s">
        <v>805</v>
      </c>
      <c r="L100" s="42"/>
      <c r="M100" s="188" t="s">
        <v>19</v>
      </c>
      <c r="N100" s="189" t="s">
        <v>43</v>
      </c>
      <c r="O100" s="67"/>
      <c r="P100" s="190">
        <f>O100*H100</f>
        <v>0</v>
      </c>
      <c r="Q100" s="190">
        <v>0</v>
      </c>
      <c r="R100" s="190">
        <f>Q100*H100</f>
        <v>0</v>
      </c>
      <c r="S100" s="190">
        <v>0</v>
      </c>
      <c r="T100" s="191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192" t="s">
        <v>165</v>
      </c>
      <c r="AT100" s="192" t="s">
        <v>160</v>
      </c>
      <c r="AU100" s="192" t="s">
        <v>81</v>
      </c>
      <c r="AY100" s="20" t="s">
        <v>158</v>
      </c>
      <c r="BE100" s="193">
        <f>IF(N100="základní",J100,0)</f>
        <v>0</v>
      </c>
      <c r="BF100" s="193">
        <f>IF(N100="snížená",J100,0)</f>
        <v>0</v>
      </c>
      <c r="BG100" s="193">
        <f>IF(N100="zákl. přenesená",J100,0)</f>
        <v>0</v>
      </c>
      <c r="BH100" s="193">
        <f>IF(N100="sníž. přenesená",J100,0)</f>
        <v>0</v>
      </c>
      <c r="BI100" s="193">
        <f>IF(N100="nulová",J100,0)</f>
        <v>0</v>
      </c>
      <c r="BJ100" s="20" t="s">
        <v>79</v>
      </c>
      <c r="BK100" s="193">
        <f>ROUND(I100*H100,2)</f>
        <v>0</v>
      </c>
      <c r="BL100" s="20" t="s">
        <v>165</v>
      </c>
      <c r="BM100" s="192" t="s">
        <v>1141</v>
      </c>
    </row>
    <row r="101" spans="1:65" s="2" customFormat="1" ht="45">
      <c r="A101" s="37"/>
      <c r="B101" s="38"/>
      <c r="C101" s="39"/>
      <c r="D101" s="194" t="s">
        <v>167</v>
      </c>
      <c r="E101" s="39"/>
      <c r="F101" s="195" t="s">
        <v>817</v>
      </c>
      <c r="G101" s="39"/>
      <c r="H101" s="39"/>
      <c r="I101" s="196"/>
      <c r="J101" s="39"/>
      <c r="K101" s="39"/>
      <c r="L101" s="42"/>
      <c r="M101" s="197"/>
      <c r="N101" s="198"/>
      <c r="O101" s="67"/>
      <c r="P101" s="67"/>
      <c r="Q101" s="67"/>
      <c r="R101" s="67"/>
      <c r="S101" s="67"/>
      <c r="T101" s="68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20" t="s">
        <v>167</v>
      </c>
      <c r="AU101" s="20" t="s">
        <v>81</v>
      </c>
    </row>
    <row r="102" spans="1:65" s="14" customFormat="1">
      <c r="B102" s="211"/>
      <c r="C102" s="212"/>
      <c r="D102" s="194" t="s">
        <v>176</v>
      </c>
      <c r="E102" s="213" t="s">
        <v>19</v>
      </c>
      <c r="F102" s="214" t="s">
        <v>1142</v>
      </c>
      <c r="G102" s="212"/>
      <c r="H102" s="215">
        <v>28.8</v>
      </c>
      <c r="I102" s="216"/>
      <c r="J102" s="212"/>
      <c r="K102" s="212"/>
      <c r="L102" s="217"/>
      <c r="M102" s="218"/>
      <c r="N102" s="219"/>
      <c r="O102" s="219"/>
      <c r="P102" s="219"/>
      <c r="Q102" s="219"/>
      <c r="R102" s="219"/>
      <c r="S102" s="219"/>
      <c r="T102" s="220"/>
      <c r="AT102" s="221" t="s">
        <v>176</v>
      </c>
      <c r="AU102" s="221" t="s">
        <v>81</v>
      </c>
      <c r="AV102" s="14" t="s">
        <v>81</v>
      </c>
      <c r="AW102" s="14" t="s">
        <v>34</v>
      </c>
      <c r="AX102" s="14" t="s">
        <v>72</v>
      </c>
      <c r="AY102" s="221" t="s">
        <v>158</v>
      </c>
    </row>
    <row r="103" spans="1:65" s="15" customFormat="1">
      <c r="B103" s="222"/>
      <c r="C103" s="223"/>
      <c r="D103" s="194" t="s">
        <v>176</v>
      </c>
      <c r="E103" s="224" t="s">
        <v>19</v>
      </c>
      <c r="F103" s="225" t="s">
        <v>179</v>
      </c>
      <c r="G103" s="223"/>
      <c r="H103" s="226">
        <v>28.8</v>
      </c>
      <c r="I103" s="227"/>
      <c r="J103" s="223"/>
      <c r="K103" s="223"/>
      <c r="L103" s="228"/>
      <c r="M103" s="229"/>
      <c r="N103" s="230"/>
      <c r="O103" s="230"/>
      <c r="P103" s="230"/>
      <c r="Q103" s="230"/>
      <c r="R103" s="230"/>
      <c r="S103" s="230"/>
      <c r="T103" s="231"/>
      <c r="AT103" s="232" t="s">
        <v>176</v>
      </c>
      <c r="AU103" s="232" t="s">
        <v>81</v>
      </c>
      <c r="AV103" s="15" t="s">
        <v>165</v>
      </c>
      <c r="AW103" s="15" t="s">
        <v>34</v>
      </c>
      <c r="AX103" s="15" t="s">
        <v>79</v>
      </c>
      <c r="AY103" s="232" t="s">
        <v>158</v>
      </c>
    </row>
    <row r="104" spans="1:65" s="2" customFormat="1" ht="16.5" customHeight="1">
      <c r="A104" s="37"/>
      <c r="B104" s="38"/>
      <c r="C104" s="181" t="s">
        <v>165</v>
      </c>
      <c r="D104" s="181" t="s">
        <v>160</v>
      </c>
      <c r="E104" s="182" t="s">
        <v>819</v>
      </c>
      <c r="F104" s="183" t="s">
        <v>820</v>
      </c>
      <c r="G104" s="184" t="s">
        <v>183</v>
      </c>
      <c r="H104" s="185">
        <v>26.4</v>
      </c>
      <c r="I104" s="186"/>
      <c r="J104" s="187">
        <f>ROUND(I104*H104,2)</f>
        <v>0</v>
      </c>
      <c r="K104" s="183" t="s">
        <v>805</v>
      </c>
      <c r="L104" s="42"/>
      <c r="M104" s="188" t="s">
        <v>19</v>
      </c>
      <c r="N104" s="189" t="s">
        <v>43</v>
      </c>
      <c r="O104" s="67"/>
      <c r="P104" s="190">
        <f>O104*H104</f>
        <v>0</v>
      </c>
      <c r="Q104" s="190">
        <v>0</v>
      </c>
      <c r="R104" s="190">
        <f>Q104*H104</f>
        <v>0</v>
      </c>
      <c r="S104" s="190">
        <v>0</v>
      </c>
      <c r="T104" s="191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192" t="s">
        <v>165</v>
      </c>
      <c r="AT104" s="192" t="s">
        <v>160</v>
      </c>
      <c r="AU104" s="192" t="s">
        <v>81</v>
      </c>
      <c r="AY104" s="20" t="s">
        <v>158</v>
      </c>
      <c r="BE104" s="193">
        <f>IF(N104="základní",J104,0)</f>
        <v>0</v>
      </c>
      <c r="BF104" s="193">
        <f>IF(N104="snížená",J104,0)</f>
        <v>0</v>
      </c>
      <c r="BG104" s="193">
        <f>IF(N104="zákl. přenesená",J104,0)</f>
        <v>0</v>
      </c>
      <c r="BH104" s="193">
        <f>IF(N104="sníž. přenesená",J104,0)</f>
        <v>0</v>
      </c>
      <c r="BI104" s="193">
        <f>IF(N104="nulová",J104,0)</f>
        <v>0</v>
      </c>
      <c r="BJ104" s="20" t="s">
        <v>79</v>
      </c>
      <c r="BK104" s="193">
        <f>ROUND(I104*H104,2)</f>
        <v>0</v>
      </c>
      <c r="BL104" s="20" t="s">
        <v>165</v>
      </c>
      <c r="BM104" s="192" t="s">
        <v>1143</v>
      </c>
    </row>
    <row r="105" spans="1:65" s="2" customFormat="1" ht="54">
      <c r="A105" s="37"/>
      <c r="B105" s="38"/>
      <c r="C105" s="39"/>
      <c r="D105" s="194" t="s">
        <v>167</v>
      </c>
      <c r="E105" s="39"/>
      <c r="F105" s="195" t="s">
        <v>822</v>
      </c>
      <c r="G105" s="39"/>
      <c r="H105" s="39"/>
      <c r="I105" s="196"/>
      <c r="J105" s="39"/>
      <c r="K105" s="39"/>
      <c r="L105" s="42"/>
      <c r="M105" s="197"/>
      <c r="N105" s="198"/>
      <c r="O105" s="67"/>
      <c r="P105" s="67"/>
      <c r="Q105" s="67"/>
      <c r="R105" s="67"/>
      <c r="S105" s="67"/>
      <c r="T105" s="68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20" t="s">
        <v>167</v>
      </c>
      <c r="AU105" s="20" t="s">
        <v>81</v>
      </c>
    </row>
    <row r="106" spans="1:65" s="13" customFormat="1">
      <c r="B106" s="201"/>
      <c r="C106" s="202"/>
      <c r="D106" s="194" t="s">
        <v>176</v>
      </c>
      <c r="E106" s="203" t="s">
        <v>19</v>
      </c>
      <c r="F106" s="204" t="s">
        <v>823</v>
      </c>
      <c r="G106" s="202"/>
      <c r="H106" s="203" t="s">
        <v>19</v>
      </c>
      <c r="I106" s="205"/>
      <c r="J106" s="202"/>
      <c r="K106" s="202"/>
      <c r="L106" s="206"/>
      <c r="M106" s="207"/>
      <c r="N106" s="208"/>
      <c r="O106" s="208"/>
      <c r="P106" s="208"/>
      <c r="Q106" s="208"/>
      <c r="R106" s="208"/>
      <c r="S106" s="208"/>
      <c r="T106" s="209"/>
      <c r="AT106" s="210" t="s">
        <v>176</v>
      </c>
      <c r="AU106" s="210" t="s">
        <v>81</v>
      </c>
      <c r="AV106" s="13" t="s">
        <v>79</v>
      </c>
      <c r="AW106" s="13" t="s">
        <v>34</v>
      </c>
      <c r="AX106" s="13" t="s">
        <v>72</v>
      </c>
      <c r="AY106" s="210" t="s">
        <v>158</v>
      </c>
    </row>
    <row r="107" spans="1:65" s="14" customFormat="1">
      <c r="B107" s="211"/>
      <c r="C107" s="212"/>
      <c r="D107" s="194" t="s">
        <v>176</v>
      </c>
      <c r="E107" s="213" t="s">
        <v>19</v>
      </c>
      <c r="F107" s="214" t="s">
        <v>1144</v>
      </c>
      <c r="G107" s="212"/>
      <c r="H107" s="215">
        <v>26.4</v>
      </c>
      <c r="I107" s="216"/>
      <c r="J107" s="212"/>
      <c r="K107" s="212"/>
      <c r="L107" s="217"/>
      <c r="M107" s="218"/>
      <c r="N107" s="219"/>
      <c r="O107" s="219"/>
      <c r="P107" s="219"/>
      <c r="Q107" s="219"/>
      <c r="R107" s="219"/>
      <c r="S107" s="219"/>
      <c r="T107" s="220"/>
      <c r="AT107" s="221" t="s">
        <v>176</v>
      </c>
      <c r="AU107" s="221" t="s">
        <v>81</v>
      </c>
      <c r="AV107" s="14" t="s">
        <v>81</v>
      </c>
      <c r="AW107" s="14" t="s">
        <v>34</v>
      </c>
      <c r="AX107" s="14" t="s">
        <v>72</v>
      </c>
      <c r="AY107" s="221" t="s">
        <v>158</v>
      </c>
    </row>
    <row r="108" spans="1:65" s="15" customFormat="1">
      <c r="B108" s="222"/>
      <c r="C108" s="223"/>
      <c r="D108" s="194" t="s">
        <v>176</v>
      </c>
      <c r="E108" s="224" t="s">
        <v>19</v>
      </c>
      <c r="F108" s="225" t="s">
        <v>179</v>
      </c>
      <c r="G108" s="223"/>
      <c r="H108" s="226">
        <v>26.4</v>
      </c>
      <c r="I108" s="227"/>
      <c r="J108" s="223"/>
      <c r="K108" s="223"/>
      <c r="L108" s="228"/>
      <c r="M108" s="229"/>
      <c r="N108" s="230"/>
      <c r="O108" s="230"/>
      <c r="P108" s="230"/>
      <c r="Q108" s="230"/>
      <c r="R108" s="230"/>
      <c r="S108" s="230"/>
      <c r="T108" s="231"/>
      <c r="AT108" s="232" t="s">
        <v>176</v>
      </c>
      <c r="AU108" s="232" t="s">
        <v>81</v>
      </c>
      <c r="AV108" s="15" t="s">
        <v>165</v>
      </c>
      <c r="AW108" s="15" t="s">
        <v>34</v>
      </c>
      <c r="AX108" s="15" t="s">
        <v>79</v>
      </c>
      <c r="AY108" s="232" t="s">
        <v>158</v>
      </c>
    </row>
    <row r="109" spans="1:65" s="2" customFormat="1" ht="21.75" customHeight="1">
      <c r="A109" s="37"/>
      <c r="B109" s="38"/>
      <c r="C109" s="233" t="s">
        <v>195</v>
      </c>
      <c r="D109" s="233" t="s">
        <v>220</v>
      </c>
      <c r="E109" s="234" t="s">
        <v>877</v>
      </c>
      <c r="F109" s="235" t="s">
        <v>878</v>
      </c>
      <c r="G109" s="236" t="s">
        <v>223</v>
      </c>
      <c r="H109" s="237">
        <v>65.28</v>
      </c>
      <c r="I109" s="238"/>
      <c r="J109" s="239">
        <f>ROUND(I109*H109,2)</f>
        <v>0</v>
      </c>
      <c r="K109" s="235" t="s">
        <v>805</v>
      </c>
      <c r="L109" s="240"/>
      <c r="M109" s="241" t="s">
        <v>19</v>
      </c>
      <c r="N109" s="242" t="s">
        <v>43</v>
      </c>
      <c r="O109" s="67"/>
      <c r="P109" s="190">
        <f>O109*H109</f>
        <v>0</v>
      </c>
      <c r="Q109" s="190">
        <v>1</v>
      </c>
      <c r="R109" s="190">
        <f>Q109*H109</f>
        <v>65.28</v>
      </c>
      <c r="S109" s="190">
        <v>0</v>
      </c>
      <c r="T109" s="191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192" t="s">
        <v>219</v>
      </c>
      <c r="AT109" s="192" t="s">
        <v>220</v>
      </c>
      <c r="AU109" s="192" t="s">
        <v>81</v>
      </c>
      <c r="AY109" s="20" t="s">
        <v>158</v>
      </c>
      <c r="BE109" s="193">
        <f>IF(N109="základní",J109,0)</f>
        <v>0</v>
      </c>
      <c r="BF109" s="193">
        <f>IF(N109="snížená",J109,0)</f>
        <v>0</v>
      </c>
      <c r="BG109" s="193">
        <f>IF(N109="zákl. přenesená",J109,0)</f>
        <v>0</v>
      </c>
      <c r="BH109" s="193">
        <f>IF(N109="sníž. přenesená",J109,0)</f>
        <v>0</v>
      </c>
      <c r="BI109" s="193">
        <f>IF(N109="nulová",J109,0)</f>
        <v>0</v>
      </c>
      <c r="BJ109" s="20" t="s">
        <v>79</v>
      </c>
      <c r="BK109" s="193">
        <f>ROUND(I109*H109,2)</f>
        <v>0</v>
      </c>
      <c r="BL109" s="20" t="s">
        <v>165</v>
      </c>
      <c r="BM109" s="192" t="s">
        <v>1145</v>
      </c>
    </row>
    <row r="110" spans="1:65" s="2" customFormat="1">
      <c r="A110" s="37"/>
      <c r="B110" s="38"/>
      <c r="C110" s="39"/>
      <c r="D110" s="194" t="s">
        <v>167</v>
      </c>
      <c r="E110" s="39"/>
      <c r="F110" s="195" t="s">
        <v>878</v>
      </c>
      <c r="G110" s="39"/>
      <c r="H110" s="39"/>
      <c r="I110" s="196"/>
      <c r="J110" s="39"/>
      <c r="K110" s="39"/>
      <c r="L110" s="42"/>
      <c r="M110" s="197"/>
      <c r="N110" s="198"/>
      <c r="O110" s="67"/>
      <c r="P110" s="67"/>
      <c r="Q110" s="67"/>
      <c r="R110" s="67"/>
      <c r="S110" s="67"/>
      <c r="T110" s="68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20" t="s">
        <v>167</v>
      </c>
      <c r="AU110" s="20" t="s">
        <v>81</v>
      </c>
    </row>
    <row r="111" spans="1:65" s="13" customFormat="1">
      <c r="B111" s="201"/>
      <c r="C111" s="202"/>
      <c r="D111" s="194" t="s">
        <v>176</v>
      </c>
      <c r="E111" s="203" t="s">
        <v>19</v>
      </c>
      <c r="F111" s="204" t="s">
        <v>823</v>
      </c>
      <c r="G111" s="202"/>
      <c r="H111" s="203" t="s">
        <v>19</v>
      </c>
      <c r="I111" s="205"/>
      <c r="J111" s="202"/>
      <c r="K111" s="202"/>
      <c r="L111" s="206"/>
      <c r="M111" s="207"/>
      <c r="N111" s="208"/>
      <c r="O111" s="208"/>
      <c r="P111" s="208"/>
      <c r="Q111" s="208"/>
      <c r="R111" s="208"/>
      <c r="S111" s="208"/>
      <c r="T111" s="209"/>
      <c r="AT111" s="210" t="s">
        <v>176</v>
      </c>
      <c r="AU111" s="210" t="s">
        <v>81</v>
      </c>
      <c r="AV111" s="13" t="s">
        <v>79</v>
      </c>
      <c r="AW111" s="13" t="s">
        <v>34</v>
      </c>
      <c r="AX111" s="13" t="s">
        <v>72</v>
      </c>
      <c r="AY111" s="210" t="s">
        <v>158</v>
      </c>
    </row>
    <row r="112" spans="1:65" s="14" customFormat="1">
      <c r="B112" s="211"/>
      <c r="C112" s="212"/>
      <c r="D112" s="194" t="s">
        <v>176</v>
      </c>
      <c r="E112" s="213" t="s">
        <v>19</v>
      </c>
      <c r="F112" s="214" t="s">
        <v>1146</v>
      </c>
      <c r="G112" s="212"/>
      <c r="H112" s="215">
        <v>48.96</v>
      </c>
      <c r="I112" s="216"/>
      <c r="J112" s="212"/>
      <c r="K112" s="212"/>
      <c r="L112" s="217"/>
      <c r="M112" s="218"/>
      <c r="N112" s="219"/>
      <c r="O112" s="219"/>
      <c r="P112" s="219"/>
      <c r="Q112" s="219"/>
      <c r="R112" s="219"/>
      <c r="S112" s="219"/>
      <c r="T112" s="220"/>
      <c r="AT112" s="221" t="s">
        <v>176</v>
      </c>
      <c r="AU112" s="221" t="s">
        <v>81</v>
      </c>
      <c r="AV112" s="14" t="s">
        <v>81</v>
      </c>
      <c r="AW112" s="14" t="s">
        <v>34</v>
      </c>
      <c r="AX112" s="14" t="s">
        <v>72</v>
      </c>
      <c r="AY112" s="221" t="s">
        <v>158</v>
      </c>
    </row>
    <row r="113" spans="1:65" s="13" customFormat="1">
      <c r="B113" s="201"/>
      <c r="C113" s="202"/>
      <c r="D113" s="194" t="s">
        <v>176</v>
      </c>
      <c r="E113" s="203" t="s">
        <v>19</v>
      </c>
      <c r="F113" s="204" t="s">
        <v>829</v>
      </c>
      <c r="G113" s="202"/>
      <c r="H113" s="203" t="s">
        <v>19</v>
      </c>
      <c r="I113" s="205"/>
      <c r="J113" s="202"/>
      <c r="K113" s="202"/>
      <c r="L113" s="206"/>
      <c r="M113" s="207"/>
      <c r="N113" s="208"/>
      <c r="O113" s="208"/>
      <c r="P113" s="208"/>
      <c r="Q113" s="208"/>
      <c r="R113" s="208"/>
      <c r="S113" s="208"/>
      <c r="T113" s="209"/>
      <c r="AT113" s="210" t="s">
        <v>176</v>
      </c>
      <c r="AU113" s="210" t="s">
        <v>81</v>
      </c>
      <c r="AV113" s="13" t="s">
        <v>79</v>
      </c>
      <c r="AW113" s="13" t="s">
        <v>34</v>
      </c>
      <c r="AX113" s="13" t="s">
        <v>72</v>
      </c>
      <c r="AY113" s="210" t="s">
        <v>158</v>
      </c>
    </row>
    <row r="114" spans="1:65" s="14" customFormat="1">
      <c r="B114" s="211"/>
      <c r="C114" s="212"/>
      <c r="D114" s="194" t="s">
        <v>176</v>
      </c>
      <c r="E114" s="213" t="s">
        <v>19</v>
      </c>
      <c r="F114" s="214" t="s">
        <v>1147</v>
      </c>
      <c r="G114" s="212"/>
      <c r="H114" s="215">
        <v>16.32</v>
      </c>
      <c r="I114" s="216"/>
      <c r="J114" s="212"/>
      <c r="K114" s="212"/>
      <c r="L114" s="217"/>
      <c r="M114" s="218"/>
      <c r="N114" s="219"/>
      <c r="O114" s="219"/>
      <c r="P114" s="219"/>
      <c r="Q114" s="219"/>
      <c r="R114" s="219"/>
      <c r="S114" s="219"/>
      <c r="T114" s="220"/>
      <c r="AT114" s="221" t="s">
        <v>176</v>
      </c>
      <c r="AU114" s="221" t="s">
        <v>81</v>
      </c>
      <c r="AV114" s="14" t="s">
        <v>81</v>
      </c>
      <c r="AW114" s="14" t="s">
        <v>34</v>
      </c>
      <c r="AX114" s="14" t="s">
        <v>72</v>
      </c>
      <c r="AY114" s="221" t="s">
        <v>158</v>
      </c>
    </row>
    <row r="115" spans="1:65" s="15" customFormat="1">
      <c r="B115" s="222"/>
      <c r="C115" s="223"/>
      <c r="D115" s="194" t="s">
        <v>176</v>
      </c>
      <c r="E115" s="224" t="s">
        <v>19</v>
      </c>
      <c r="F115" s="225" t="s">
        <v>179</v>
      </c>
      <c r="G115" s="223"/>
      <c r="H115" s="226">
        <v>65.28</v>
      </c>
      <c r="I115" s="227"/>
      <c r="J115" s="223"/>
      <c r="K115" s="223"/>
      <c r="L115" s="228"/>
      <c r="M115" s="229"/>
      <c r="N115" s="230"/>
      <c r="O115" s="230"/>
      <c r="P115" s="230"/>
      <c r="Q115" s="230"/>
      <c r="R115" s="230"/>
      <c r="S115" s="230"/>
      <c r="T115" s="231"/>
      <c r="AT115" s="232" t="s">
        <v>176</v>
      </c>
      <c r="AU115" s="232" t="s">
        <v>81</v>
      </c>
      <c r="AV115" s="15" t="s">
        <v>165</v>
      </c>
      <c r="AW115" s="15" t="s">
        <v>34</v>
      </c>
      <c r="AX115" s="15" t="s">
        <v>79</v>
      </c>
      <c r="AY115" s="232" t="s">
        <v>158</v>
      </c>
    </row>
    <row r="116" spans="1:65" s="2" customFormat="1" ht="16.5" customHeight="1">
      <c r="A116" s="37"/>
      <c r="B116" s="38"/>
      <c r="C116" s="181" t="s">
        <v>204</v>
      </c>
      <c r="D116" s="181" t="s">
        <v>160</v>
      </c>
      <c r="E116" s="182" t="s">
        <v>825</v>
      </c>
      <c r="F116" s="183" t="s">
        <v>826</v>
      </c>
      <c r="G116" s="184" t="s">
        <v>183</v>
      </c>
      <c r="H116" s="185">
        <v>9.6</v>
      </c>
      <c r="I116" s="186"/>
      <c r="J116" s="187">
        <f>ROUND(I116*H116,2)</f>
        <v>0</v>
      </c>
      <c r="K116" s="183" t="s">
        <v>805</v>
      </c>
      <c r="L116" s="42"/>
      <c r="M116" s="188" t="s">
        <v>19</v>
      </c>
      <c r="N116" s="189" t="s">
        <v>43</v>
      </c>
      <c r="O116" s="67"/>
      <c r="P116" s="190">
        <f>O116*H116</f>
        <v>0</v>
      </c>
      <c r="Q116" s="190">
        <v>0</v>
      </c>
      <c r="R116" s="190">
        <f>Q116*H116</f>
        <v>0</v>
      </c>
      <c r="S116" s="190">
        <v>0</v>
      </c>
      <c r="T116" s="191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192" t="s">
        <v>165</v>
      </c>
      <c r="AT116" s="192" t="s">
        <v>160</v>
      </c>
      <c r="AU116" s="192" t="s">
        <v>81</v>
      </c>
      <c r="AY116" s="20" t="s">
        <v>158</v>
      </c>
      <c r="BE116" s="193">
        <f>IF(N116="základní",J116,0)</f>
        <v>0</v>
      </c>
      <c r="BF116" s="193">
        <f>IF(N116="snížená",J116,0)</f>
        <v>0</v>
      </c>
      <c r="BG116" s="193">
        <f>IF(N116="zákl. přenesená",J116,0)</f>
        <v>0</v>
      </c>
      <c r="BH116" s="193">
        <f>IF(N116="sníž. přenesená",J116,0)</f>
        <v>0</v>
      </c>
      <c r="BI116" s="193">
        <f>IF(N116="nulová",J116,0)</f>
        <v>0</v>
      </c>
      <c r="BJ116" s="20" t="s">
        <v>79</v>
      </c>
      <c r="BK116" s="193">
        <f>ROUND(I116*H116,2)</f>
        <v>0</v>
      </c>
      <c r="BL116" s="20" t="s">
        <v>165</v>
      </c>
      <c r="BM116" s="192" t="s">
        <v>1148</v>
      </c>
    </row>
    <row r="117" spans="1:65" s="2" customFormat="1" ht="45">
      <c r="A117" s="37"/>
      <c r="B117" s="38"/>
      <c r="C117" s="39"/>
      <c r="D117" s="194" t="s">
        <v>167</v>
      </c>
      <c r="E117" s="39"/>
      <c r="F117" s="195" t="s">
        <v>828</v>
      </c>
      <c r="G117" s="39"/>
      <c r="H117" s="39"/>
      <c r="I117" s="196"/>
      <c r="J117" s="39"/>
      <c r="K117" s="39"/>
      <c r="L117" s="42"/>
      <c r="M117" s="197"/>
      <c r="N117" s="198"/>
      <c r="O117" s="67"/>
      <c r="P117" s="67"/>
      <c r="Q117" s="67"/>
      <c r="R117" s="67"/>
      <c r="S117" s="67"/>
      <c r="T117" s="68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20" t="s">
        <v>167</v>
      </c>
      <c r="AU117" s="20" t="s">
        <v>81</v>
      </c>
    </row>
    <row r="118" spans="1:65" s="13" customFormat="1">
      <c r="B118" s="201"/>
      <c r="C118" s="202"/>
      <c r="D118" s="194" t="s">
        <v>176</v>
      </c>
      <c r="E118" s="203" t="s">
        <v>19</v>
      </c>
      <c r="F118" s="204" t="s">
        <v>829</v>
      </c>
      <c r="G118" s="202"/>
      <c r="H118" s="203" t="s">
        <v>19</v>
      </c>
      <c r="I118" s="205"/>
      <c r="J118" s="202"/>
      <c r="K118" s="202"/>
      <c r="L118" s="206"/>
      <c r="M118" s="207"/>
      <c r="N118" s="208"/>
      <c r="O118" s="208"/>
      <c r="P118" s="208"/>
      <c r="Q118" s="208"/>
      <c r="R118" s="208"/>
      <c r="S118" s="208"/>
      <c r="T118" s="209"/>
      <c r="AT118" s="210" t="s">
        <v>176</v>
      </c>
      <c r="AU118" s="210" t="s">
        <v>81</v>
      </c>
      <c r="AV118" s="13" t="s">
        <v>79</v>
      </c>
      <c r="AW118" s="13" t="s">
        <v>34</v>
      </c>
      <c r="AX118" s="13" t="s">
        <v>72</v>
      </c>
      <c r="AY118" s="210" t="s">
        <v>158</v>
      </c>
    </row>
    <row r="119" spans="1:65" s="14" customFormat="1">
      <c r="B119" s="211"/>
      <c r="C119" s="212"/>
      <c r="D119" s="194" t="s">
        <v>176</v>
      </c>
      <c r="E119" s="213" t="s">
        <v>19</v>
      </c>
      <c r="F119" s="214" t="s">
        <v>1149</v>
      </c>
      <c r="G119" s="212"/>
      <c r="H119" s="215">
        <v>9.6</v>
      </c>
      <c r="I119" s="216"/>
      <c r="J119" s="212"/>
      <c r="K119" s="212"/>
      <c r="L119" s="217"/>
      <c r="M119" s="218"/>
      <c r="N119" s="219"/>
      <c r="O119" s="219"/>
      <c r="P119" s="219"/>
      <c r="Q119" s="219"/>
      <c r="R119" s="219"/>
      <c r="S119" s="219"/>
      <c r="T119" s="220"/>
      <c r="AT119" s="221" t="s">
        <v>176</v>
      </c>
      <c r="AU119" s="221" t="s">
        <v>81</v>
      </c>
      <c r="AV119" s="14" t="s">
        <v>81</v>
      </c>
      <c r="AW119" s="14" t="s">
        <v>34</v>
      </c>
      <c r="AX119" s="14" t="s">
        <v>72</v>
      </c>
      <c r="AY119" s="221" t="s">
        <v>158</v>
      </c>
    </row>
    <row r="120" spans="1:65" s="15" customFormat="1">
      <c r="B120" s="222"/>
      <c r="C120" s="223"/>
      <c r="D120" s="194" t="s">
        <v>176</v>
      </c>
      <c r="E120" s="224" t="s">
        <v>19</v>
      </c>
      <c r="F120" s="225" t="s">
        <v>179</v>
      </c>
      <c r="G120" s="223"/>
      <c r="H120" s="226">
        <v>9.6</v>
      </c>
      <c r="I120" s="227"/>
      <c r="J120" s="223"/>
      <c r="K120" s="223"/>
      <c r="L120" s="228"/>
      <c r="M120" s="229"/>
      <c r="N120" s="230"/>
      <c r="O120" s="230"/>
      <c r="P120" s="230"/>
      <c r="Q120" s="230"/>
      <c r="R120" s="230"/>
      <c r="S120" s="230"/>
      <c r="T120" s="231"/>
      <c r="AT120" s="232" t="s">
        <v>176</v>
      </c>
      <c r="AU120" s="232" t="s">
        <v>81</v>
      </c>
      <c r="AV120" s="15" t="s">
        <v>165</v>
      </c>
      <c r="AW120" s="15" t="s">
        <v>34</v>
      </c>
      <c r="AX120" s="15" t="s">
        <v>79</v>
      </c>
      <c r="AY120" s="232" t="s">
        <v>158</v>
      </c>
    </row>
    <row r="121" spans="1:65" s="2" customFormat="1" ht="24.25" customHeight="1">
      <c r="A121" s="37"/>
      <c r="B121" s="38"/>
      <c r="C121" s="181" t="s">
        <v>211</v>
      </c>
      <c r="D121" s="181" t="s">
        <v>160</v>
      </c>
      <c r="E121" s="182" t="s">
        <v>1150</v>
      </c>
      <c r="F121" s="183" t="s">
        <v>1151</v>
      </c>
      <c r="G121" s="184" t="s">
        <v>833</v>
      </c>
      <c r="H121" s="185">
        <v>1.2E-2</v>
      </c>
      <c r="I121" s="186"/>
      <c r="J121" s="187">
        <f>ROUND(I121*H121,2)</f>
        <v>0</v>
      </c>
      <c r="K121" s="183" t="s">
        <v>805</v>
      </c>
      <c r="L121" s="42"/>
      <c r="M121" s="188" t="s">
        <v>19</v>
      </c>
      <c r="N121" s="189" t="s">
        <v>43</v>
      </c>
      <c r="O121" s="67"/>
      <c r="P121" s="190">
        <f>O121*H121</f>
        <v>0</v>
      </c>
      <c r="Q121" s="190">
        <v>0</v>
      </c>
      <c r="R121" s="190">
        <f>Q121*H121</f>
        <v>0</v>
      </c>
      <c r="S121" s="190">
        <v>0</v>
      </c>
      <c r="T121" s="191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192" t="s">
        <v>165</v>
      </c>
      <c r="AT121" s="192" t="s">
        <v>160</v>
      </c>
      <c r="AU121" s="192" t="s">
        <v>81</v>
      </c>
      <c r="AY121" s="20" t="s">
        <v>158</v>
      </c>
      <c r="BE121" s="193">
        <f>IF(N121="základní",J121,0)</f>
        <v>0</v>
      </c>
      <c r="BF121" s="193">
        <f>IF(N121="snížená",J121,0)</f>
        <v>0</v>
      </c>
      <c r="BG121" s="193">
        <f>IF(N121="zákl. přenesená",J121,0)</f>
        <v>0</v>
      </c>
      <c r="BH121" s="193">
        <f>IF(N121="sníž. přenesená",J121,0)</f>
        <v>0</v>
      </c>
      <c r="BI121" s="193">
        <f>IF(N121="nulová",J121,0)</f>
        <v>0</v>
      </c>
      <c r="BJ121" s="20" t="s">
        <v>79</v>
      </c>
      <c r="BK121" s="193">
        <f>ROUND(I121*H121,2)</f>
        <v>0</v>
      </c>
      <c r="BL121" s="20" t="s">
        <v>165</v>
      </c>
      <c r="BM121" s="192" t="s">
        <v>1152</v>
      </c>
    </row>
    <row r="122" spans="1:65" s="2" customFormat="1" ht="45">
      <c r="A122" s="37"/>
      <c r="B122" s="38"/>
      <c r="C122" s="39"/>
      <c r="D122" s="194" t="s">
        <v>167</v>
      </c>
      <c r="E122" s="39"/>
      <c r="F122" s="195" t="s">
        <v>1153</v>
      </c>
      <c r="G122" s="39"/>
      <c r="H122" s="39"/>
      <c r="I122" s="196"/>
      <c r="J122" s="39"/>
      <c r="K122" s="39"/>
      <c r="L122" s="42"/>
      <c r="M122" s="197"/>
      <c r="N122" s="198"/>
      <c r="O122" s="67"/>
      <c r="P122" s="67"/>
      <c r="Q122" s="67"/>
      <c r="R122" s="67"/>
      <c r="S122" s="67"/>
      <c r="T122" s="68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20" t="s">
        <v>167</v>
      </c>
      <c r="AU122" s="20" t="s">
        <v>81</v>
      </c>
    </row>
    <row r="123" spans="1:65" s="2" customFormat="1" ht="24.25" customHeight="1">
      <c r="A123" s="37"/>
      <c r="B123" s="38"/>
      <c r="C123" s="181" t="s">
        <v>219</v>
      </c>
      <c r="D123" s="181" t="s">
        <v>160</v>
      </c>
      <c r="E123" s="182" t="s">
        <v>836</v>
      </c>
      <c r="F123" s="183" t="s">
        <v>837</v>
      </c>
      <c r="G123" s="184" t="s">
        <v>833</v>
      </c>
      <c r="H123" s="185">
        <v>1.2E-2</v>
      </c>
      <c r="I123" s="186"/>
      <c r="J123" s="187">
        <f>ROUND(I123*H123,2)</f>
        <v>0</v>
      </c>
      <c r="K123" s="183" t="s">
        <v>805</v>
      </c>
      <c r="L123" s="42"/>
      <c r="M123" s="188" t="s">
        <v>19</v>
      </c>
      <c r="N123" s="189" t="s">
        <v>43</v>
      </c>
      <c r="O123" s="67"/>
      <c r="P123" s="190">
        <f>O123*H123</f>
        <v>0</v>
      </c>
      <c r="Q123" s="190">
        <v>0</v>
      </c>
      <c r="R123" s="190">
        <f>Q123*H123</f>
        <v>0</v>
      </c>
      <c r="S123" s="190">
        <v>0</v>
      </c>
      <c r="T123" s="191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192" t="s">
        <v>165</v>
      </c>
      <c r="AT123" s="192" t="s">
        <v>160</v>
      </c>
      <c r="AU123" s="192" t="s">
        <v>81</v>
      </c>
      <c r="AY123" s="20" t="s">
        <v>158</v>
      </c>
      <c r="BE123" s="193">
        <f>IF(N123="základní",J123,0)</f>
        <v>0</v>
      </c>
      <c r="BF123" s="193">
        <f>IF(N123="snížená",J123,0)</f>
        <v>0</v>
      </c>
      <c r="BG123" s="193">
        <f>IF(N123="zákl. přenesená",J123,0)</f>
        <v>0</v>
      </c>
      <c r="BH123" s="193">
        <f>IF(N123="sníž. přenesená",J123,0)</f>
        <v>0</v>
      </c>
      <c r="BI123" s="193">
        <f>IF(N123="nulová",J123,0)</f>
        <v>0</v>
      </c>
      <c r="BJ123" s="20" t="s">
        <v>79</v>
      </c>
      <c r="BK123" s="193">
        <f>ROUND(I123*H123,2)</f>
        <v>0</v>
      </c>
      <c r="BL123" s="20" t="s">
        <v>165</v>
      </c>
      <c r="BM123" s="192" t="s">
        <v>1154</v>
      </c>
    </row>
    <row r="124" spans="1:65" s="2" customFormat="1" ht="54">
      <c r="A124" s="37"/>
      <c r="B124" s="38"/>
      <c r="C124" s="39"/>
      <c r="D124" s="194" t="s">
        <v>167</v>
      </c>
      <c r="E124" s="39"/>
      <c r="F124" s="195" t="s">
        <v>839</v>
      </c>
      <c r="G124" s="39"/>
      <c r="H124" s="39"/>
      <c r="I124" s="196"/>
      <c r="J124" s="39"/>
      <c r="K124" s="39"/>
      <c r="L124" s="42"/>
      <c r="M124" s="197"/>
      <c r="N124" s="198"/>
      <c r="O124" s="67"/>
      <c r="P124" s="67"/>
      <c r="Q124" s="67"/>
      <c r="R124" s="67"/>
      <c r="S124" s="67"/>
      <c r="T124" s="68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20" t="s">
        <v>167</v>
      </c>
      <c r="AU124" s="20" t="s">
        <v>81</v>
      </c>
    </row>
    <row r="125" spans="1:65" s="13" customFormat="1">
      <c r="B125" s="201"/>
      <c r="C125" s="202"/>
      <c r="D125" s="194" t="s">
        <v>176</v>
      </c>
      <c r="E125" s="203" t="s">
        <v>19</v>
      </c>
      <c r="F125" s="204" t="s">
        <v>840</v>
      </c>
      <c r="G125" s="202"/>
      <c r="H125" s="203" t="s">
        <v>19</v>
      </c>
      <c r="I125" s="205"/>
      <c r="J125" s="202"/>
      <c r="K125" s="202"/>
      <c r="L125" s="206"/>
      <c r="M125" s="207"/>
      <c r="N125" s="208"/>
      <c r="O125" s="208"/>
      <c r="P125" s="208"/>
      <c r="Q125" s="208"/>
      <c r="R125" s="208"/>
      <c r="S125" s="208"/>
      <c r="T125" s="209"/>
      <c r="AT125" s="210" t="s">
        <v>176</v>
      </c>
      <c r="AU125" s="210" t="s">
        <v>81</v>
      </c>
      <c r="AV125" s="13" t="s">
        <v>79</v>
      </c>
      <c r="AW125" s="13" t="s">
        <v>34</v>
      </c>
      <c r="AX125" s="13" t="s">
        <v>72</v>
      </c>
      <c r="AY125" s="210" t="s">
        <v>158</v>
      </c>
    </row>
    <row r="126" spans="1:65" s="14" customFormat="1">
      <c r="B126" s="211"/>
      <c r="C126" s="212"/>
      <c r="D126" s="194" t="s">
        <v>176</v>
      </c>
      <c r="E126" s="213" t="s">
        <v>19</v>
      </c>
      <c r="F126" s="214" t="s">
        <v>1155</v>
      </c>
      <c r="G126" s="212"/>
      <c r="H126" s="215">
        <v>1.2E-2</v>
      </c>
      <c r="I126" s="216"/>
      <c r="J126" s="212"/>
      <c r="K126" s="212"/>
      <c r="L126" s="217"/>
      <c r="M126" s="218"/>
      <c r="N126" s="219"/>
      <c r="O126" s="219"/>
      <c r="P126" s="219"/>
      <c r="Q126" s="219"/>
      <c r="R126" s="219"/>
      <c r="S126" s="219"/>
      <c r="T126" s="220"/>
      <c r="AT126" s="221" t="s">
        <v>176</v>
      </c>
      <c r="AU126" s="221" t="s">
        <v>81</v>
      </c>
      <c r="AV126" s="14" t="s">
        <v>81</v>
      </c>
      <c r="AW126" s="14" t="s">
        <v>34</v>
      </c>
      <c r="AX126" s="14" t="s">
        <v>72</v>
      </c>
      <c r="AY126" s="221" t="s">
        <v>158</v>
      </c>
    </row>
    <row r="127" spans="1:65" s="15" customFormat="1">
      <c r="B127" s="222"/>
      <c r="C127" s="223"/>
      <c r="D127" s="194" t="s">
        <v>176</v>
      </c>
      <c r="E127" s="224" t="s">
        <v>19</v>
      </c>
      <c r="F127" s="225" t="s">
        <v>179</v>
      </c>
      <c r="G127" s="223"/>
      <c r="H127" s="226">
        <v>1.2E-2</v>
      </c>
      <c r="I127" s="227"/>
      <c r="J127" s="223"/>
      <c r="K127" s="223"/>
      <c r="L127" s="228"/>
      <c r="M127" s="229"/>
      <c r="N127" s="230"/>
      <c r="O127" s="230"/>
      <c r="P127" s="230"/>
      <c r="Q127" s="230"/>
      <c r="R127" s="230"/>
      <c r="S127" s="230"/>
      <c r="T127" s="231"/>
      <c r="AT127" s="232" t="s">
        <v>176</v>
      </c>
      <c r="AU127" s="232" t="s">
        <v>81</v>
      </c>
      <c r="AV127" s="15" t="s">
        <v>165</v>
      </c>
      <c r="AW127" s="15" t="s">
        <v>34</v>
      </c>
      <c r="AX127" s="15" t="s">
        <v>79</v>
      </c>
      <c r="AY127" s="232" t="s">
        <v>158</v>
      </c>
    </row>
    <row r="128" spans="1:65" s="2" customFormat="1" ht="24.25" customHeight="1">
      <c r="A128" s="37"/>
      <c r="B128" s="38"/>
      <c r="C128" s="181" t="s">
        <v>227</v>
      </c>
      <c r="D128" s="181" t="s">
        <v>160</v>
      </c>
      <c r="E128" s="182" t="s">
        <v>858</v>
      </c>
      <c r="F128" s="183" t="s">
        <v>859</v>
      </c>
      <c r="G128" s="184" t="s">
        <v>375</v>
      </c>
      <c r="H128" s="185">
        <v>4</v>
      </c>
      <c r="I128" s="186"/>
      <c r="J128" s="187">
        <f>ROUND(I128*H128,2)</f>
        <v>0</v>
      </c>
      <c r="K128" s="183" t="s">
        <v>805</v>
      </c>
      <c r="L128" s="42"/>
      <c r="M128" s="188" t="s">
        <v>19</v>
      </c>
      <c r="N128" s="189" t="s">
        <v>43</v>
      </c>
      <c r="O128" s="67"/>
      <c r="P128" s="190">
        <f>O128*H128</f>
        <v>0</v>
      </c>
      <c r="Q128" s="190">
        <v>0</v>
      </c>
      <c r="R128" s="190">
        <f>Q128*H128</f>
        <v>0</v>
      </c>
      <c r="S128" s="190">
        <v>0</v>
      </c>
      <c r="T128" s="191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92" t="s">
        <v>165</v>
      </c>
      <c r="AT128" s="192" t="s">
        <v>160</v>
      </c>
      <c r="AU128" s="192" t="s">
        <v>81</v>
      </c>
      <c r="AY128" s="20" t="s">
        <v>158</v>
      </c>
      <c r="BE128" s="193">
        <f>IF(N128="základní",J128,0)</f>
        <v>0</v>
      </c>
      <c r="BF128" s="193">
        <f>IF(N128="snížená",J128,0)</f>
        <v>0</v>
      </c>
      <c r="BG128" s="193">
        <f>IF(N128="zákl. přenesená",J128,0)</f>
        <v>0</v>
      </c>
      <c r="BH128" s="193">
        <f>IF(N128="sníž. přenesená",J128,0)</f>
        <v>0</v>
      </c>
      <c r="BI128" s="193">
        <f>IF(N128="nulová",J128,0)</f>
        <v>0</v>
      </c>
      <c r="BJ128" s="20" t="s">
        <v>79</v>
      </c>
      <c r="BK128" s="193">
        <f>ROUND(I128*H128,2)</f>
        <v>0</v>
      </c>
      <c r="BL128" s="20" t="s">
        <v>165</v>
      </c>
      <c r="BM128" s="192" t="s">
        <v>1156</v>
      </c>
    </row>
    <row r="129" spans="1:65" s="2" customFormat="1" ht="27">
      <c r="A129" s="37"/>
      <c r="B129" s="38"/>
      <c r="C129" s="39"/>
      <c r="D129" s="194" t="s">
        <v>167</v>
      </c>
      <c r="E129" s="39"/>
      <c r="F129" s="195" t="s">
        <v>861</v>
      </c>
      <c r="G129" s="39"/>
      <c r="H129" s="39"/>
      <c r="I129" s="196"/>
      <c r="J129" s="39"/>
      <c r="K129" s="39"/>
      <c r="L129" s="42"/>
      <c r="M129" s="197"/>
      <c r="N129" s="198"/>
      <c r="O129" s="67"/>
      <c r="P129" s="67"/>
      <c r="Q129" s="67"/>
      <c r="R129" s="67"/>
      <c r="S129" s="67"/>
      <c r="T129" s="68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20" t="s">
        <v>167</v>
      </c>
      <c r="AU129" s="20" t="s">
        <v>81</v>
      </c>
    </row>
    <row r="130" spans="1:65" s="2" customFormat="1" ht="18">
      <c r="A130" s="37"/>
      <c r="B130" s="38"/>
      <c r="C130" s="39"/>
      <c r="D130" s="194" t="s">
        <v>862</v>
      </c>
      <c r="E130" s="39"/>
      <c r="F130" s="246" t="s">
        <v>863</v>
      </c>
      <c r="G130" s="39"/>
      <c r="H130" s="39"/>
      <c r="I130" s="196"/>
      <c r="J130" s="39"/>
      <c r="K130" s="39"/>
      <c r="L130" s="42"/>
      <c r="M130" s="197"/>
      <c r="N130" s="198"/>
      <c r="O130" s="67"/>
      <c r="P130" s="67"/>
      <c r="Q130" s="67"/>
      <c r="R130" s="67"/>
      <c r="S130" s="67"/>
      <c r="T130" s="68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20" t="s">
        <v>862</v>
      </c>
      <c r="AU130" s="20" t="s">
        <v>81</v>
      </c>
    </row>
    <row r="131" spans="1:65" s="14" customFormat="1">
      <c r="B131" s="211"/>
      <c r="C131" s="212"/>
      <c r="D131" s="194" t="s">
        <v>176</v>
      </c>
      <c r="E131" s="213" t="s">
        <v>19</v>
      </c>
      <c r="F131" s="214" t="s">
        <v>165</v>
      </c>
      <c r="G131" s="212"/>
      <c r="H131" s="215">
        <v>4</v>
      </c>
      <c r="I131" s="216"/>
      <c r="J131" s="212"/>
      <c r="K131" s="212"/>
      <c r="L131" s="217"/>
      <c r="M131" s="218"/>
      <c r="N131" s="219"/>
      <c r="O131" s="219"/>
      <c r="P131" s="219"/>
      <c r="Q131" s="219"/>
      <c r="R131" s="219"/>
      <c r="S131" s="219"/>
      <c r="T131" s="220"/>
      <c r="AT131" s="221" t="s">
        <v>176</v>
      </c>
      <c r="AU131" s="221" t="s">
        <v>81</v>
      </c>
      <c r="AV131" s="14" t="s">
        <v>81</v>
      </c>
      <c r="AW131" s="14" t="s">
        <v>34</v>
      </c>
      <c r="AX131" s="14" t="s">
        <v>72</v>
      </c>
      <c r="AY131" s="221" t="s">
        <v>158</v>
      </c>
    </row>
    <row r="132" spans="1:65" s="15" customFormat="1">
      <c r="B132" s="222"/>
      <c r="C132" s="223"/>
      <c r="D132" s="194" t="s">
        <v>176</v>
      </c>
      <c r="E132" s="224" t="s">
        <v>19</v>
      </c>
      <c r="F132" s="225" t="s">
        <v>179</v>
      </c>
      <c r="G132" s="223"/>
      <c r="H132" s="226">
        <v>4</v>
      </c>
      <c r="I132" s="227"/>
      <c r="J132" s="223"/>
      <c r="K132" s="223"/>
      <c r="L132" s="228"/>
      <c r="M132" s="229"/>
      <c r="N132" s="230"/>
      <c r="O132" s="230"/>
      <c r="P132" s="230"/>
      <c r="Q132" s="230"/>
      <c r="R132" s="230"/>
      <c r="S132" s="230"/>
      <c r="T132" s="231"/>
      <c r="AT132" s="232" t="s">
        <v>176</v>
      </c>
      <c r="AU132" s="232" t="s">
        <v>81</v>
      </c>
      <c r="AV132" s="15" t="s">
        <v>165</v>
      </c>
      <c r="AW132" s="15" t="s">
        <v>34</v>
      </c>
      <c r="AX132" s="15" t="s">
        <v>79</v>
      </c>
      <c r="AY132" s="232" t="s">
        <v>158</v>
      </c>
    </row>
    <row r="133" spans="1:65" s="2" customFormat="1" ht="24.25" customHeight="1">
      <c r="A133" s="37"/>
      <c r="B133" s="38"/>
      <c r="C133" s="181" t="s">
        <v>235</v>
      </c>
      <c r="D133" s="181" t="s">
        <v>160</v>
      </c>
      <c r="E133" s="182" t="s">
        <v>864</v>
      </c>
      <c r="F133" s="183" t="s">
        <v>865</v>
      </c>
      <c r="G133" s="184" t="s">
        <v>833</v>
      </c>
      <c r="H133" s="185">
        <v>0.08</v>
      </c>
      <c r="I133" s="186"/>
      <c r="J133" s="187">
        <f>ROUND(I133*H133,2)</f>
        <v>0</v>
      </c>
      <c r="K133" s="183" t="s">
        <v>805</v>
      </c>
      <c r="L133" s="42"/>
      <c r="M133" s="188" t="s">
        <v>19</v>
      </c>
      <c r="N133" s="189" t="s">
        <v>43</v>
      </c>
      <c r="O133" s="67"/>
      <c r="P133" s="190">
        <f>O133*H133</f>
        <v>0</v>
      </c>
      <c r="Q133" s="190">
        <v>0</v>
      </c>
      <c r="R133" s="190">
        <f>Q133*H133</f>
        <v>0</v>
      </c>
      <c r="S133" s="190">
        <v>0</v>
      </c>
      <c r="T133" s="191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92" t="s">
        <v>165</v>
      </c>
      <c r="AT133" s="192" t="s">
        <v>160</v>
      </c>
      <c r="AU133" s="192" t="s">
        <v>81</v>
      </c>
      <c r="AY133" s="20" t="s">
        <v>158</v>
      </c>
      <c r="BE133" s="193">
        <f>IF(N133="základní",J133,0)</f>
        <v>0</v>
      </c>
      <c r="BF133" s="193">
        <f>IF(N133="snížená",J133,0)</f>
        <v>0</v>
      </c>
      <c r="BG133" s="193">
        <f>IF(N133="zákl. přenesená",J133,0)</f>
        <v>0</v>
      </c>
      <c r="BH133" s="193">
        <f>IF(N133="sníž. přenesená",J133,0)</f>
        <v>0</v>
      </c>
      <c r="BI133" s="193">
        <f>IF(N133="nulová",J133,0)</f>
        <v>0</v>
      </c>
      <c r="BJ133" s="20" t="s">
        <v>79</v>
      </c>
      <c r="BK133" s="193">
        <f>ROUND(I133*H133,2)</f>
        <v>0</v>
      </c>
      <c r="BL133" s="20" t="s">
        <v>165</v>
      </c>
      <c r="BM133" s="192" t="s">
        <v>1157</v>
      </c>
    </row>
    <row r="134" spans="1:65" s="2" customFormat="1" ht="72">
      <c r="A134" s="37"/>
      <c r="B134" s="38"/>
      <c r="C134" s="39"/>
      <c r="D134" s="194" t="s">
        <v>167</v>
      </c>
      <c r="E134" s="39"/>
      <c r="F134" s="195" t="s">
        <v>867</v>
      </c>
      <c r="G134" s="39"/>
      <c r="H134" s="39"/>
      <c r="I134" s="196"/>
      <c r="J134" s="39"/>
      <c r="K134" s="39"/>
      <c r="L134" s="42"/>
      <c r="M134" s="197"/>
      <c r="N134" s="198"/>
      <c r="O134" s="67"/>
      <c r="P134" s="67"/>
      <c r="Q134" s="67"/>
      <c r="R134" s="67"/>
      <c r="S134" s="67"/>
      <c r="T134" s="68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20" t="s">
        <v>167</v>
      </c>
      <c r="AU134" s="20" t="s">
        <v>81</v>
      </c>
    </row>
    <row r="135" spans="1:65" s="2" customFormat="1" ht="18">
      <c r="A135" s="37"/>
      <c r="B135" s="38"/>
      <c r="C135" s="39"/>
      <c r="D135" s="194" t="s">
        <v>862</v>
      </c>
      <c r="E135" s="39"/>
      <c r="F135" s="246" t="s">
        <v>868</v>
      </c>
      <c r="G135" s="39"/>
      <c r="H135" s="39"/>
      <c r="I135" s="196"/>
      <c r="J135" s="39"/>
      <c r="K135" s="39"/>
      <c r="L135" s="42"/>
      <c r="M135" s="197"/>
      <c r="N135" s="198"/>
      <c r="O135" s="67"/>
      <c r="P135" s="67"/>
      <c r="Q135" s="67"/>
      <c r="R135" s="67"/>
      <c r="S135" s="67"/>
      <c r="T135" s="68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20" t="s">
        <v>862</v>
      </c>
      <c r="AU135" s="20" t="s">
        <v>81</v>
      </c>
    </row>
    <row r="136" spans="1:65" s="13" customFormat="1">
      <c r="B136" s="201"/>
      <c r="C136" s="202"/>
      <c r="D136" s="194" t="s">
        <v>176</v>
      </c>
      <c r="E136" s="203" t="s">
        <v>19</v>
      </c>
      <c r="F136" s="204" t="s">
        <v>1158</v>
      </c>
      <c r="G136" s="202"/>
      <c r="H136" s="203" t="s">
        <v>19</v>
      </c>
      <c r="I136" s="205"/>
      <c r="J136" s="202"/>
      <c r="K136" s="202"/>
      <c r="L136" s="206"/>
      <c r="M136" s="207"/>
      <c r="N136" s="208"/>
      <c r="O136" s="208"/>
      <c r="P136" s="208"/>
      <c r="Q136" s="208"/>
      <c r="R136" s="208"/>
      <c r="S136" s="208"/>
      <c r="T136" s="209"/>
      <c r="AT136" s="210" t="s">
        <v>176</v>
      </c>
      <c r="AU136" s="210" t="s">
        <v>81</v>
      </c>
      <c r="AV136" s="13" t="s">
        <v>79</v>
      </c>
      <c r="AW136" s="13" t="s">
        <v>34</v>
      </c>
      <c r="AX136" s="13" t="s">
        <v>72</v>
      </c>
      <c r="AY136" s="210" t="s">
        <v>158</v>
      </c>
    </row>
    <row r="137" spans="1:65" s="14" customFormat="1">
      <c r="B137" s="211"/>
      <c r="C137" s="212"/>
      <c r="D137" s="194" t="s">
        <v>176</v>
      </c>
      <c r="E137" s="213" t="s">
        <v>19</v>
      </c>
      <c r="F137" s="214" t="s">
        <v>1159</v>
      </c>
      <c r="G137" s="212"/>
      <c r="H137" s="215">
        <v>0.08</v>
      </c>
      <c r="I137" s="216"/>
      <c r="J137" s="212"/>
      <c r="K137" s="212"/>
      <c r="L137" s="217"/>
      <c r="M137" s="218"/>
      <c r="N137" s="219"/>
      <c r="O137" s="219"/>
      <c r="P137" s="219"/>
      <c r="Q137" s="219"/>
      <c r="R137" s="219"/>
      <c r="S137" s="219"/>
      <c r="T137" s="220"/>
      <c r="AT137" s="221" t="s">
        <v>176</v>
      </c>
      <c r="AU137" s="221" t="s">
        <v>81</v>
      </c>
      <c r="AV137" s="14" t="s">
        <v>81</v>
      </c>
      <c r="AW137" s="14" t="s">
        <v>34</v>
      </c>
      <c r="AX137" s="14" t="s">
        <v>72</v>
      </c>
      <c r="AY137" s="221" t="s">
        <v>158</v>
      </c>
    </row>
    <row r="138" spans="1:65" s="15" customFormat="1">
      <c r="B138" s="222"/>
      <c r="C138" s="223"/>
      <c r="D138" s="194" t="s">
        <v>176</v>
      </c>
      <c r="E138" s="224" t="s">
        <v>19</v>
      </c>
      <c r="F138" s="225" t="s">
        <v>179</v>
      </c>
      <c r="G138" s="223"/>
      <c r="H138" s="226">
        <v>0.08</v>
      </c>
      <c r="I138" s="227"/>
      <c r="J138" s="223"/>
      <c r="K138" s="223"/>
      <c r="L138" s="228"/>
      <c r="M138" s="229"/>
      <c r="N138" s="230"/>
      <c r="O138" s="230"/>
      <c r="P138" s="230"/>
      <c r="Q138" s="230"/>
      <c r="R138" s="230"/>
      <c r="S138" s="230"/>
      <c r="T138" s="231"/>
      <c r="AT138" s="232" t="s">
        <v>176</v>
      </c>
      <c r="AU138" s="232" t="s">
        <v>81</v>
      </c>
      <c r="AV138" s="15" t="s">
        <v>165</v>
      </c>
      <c r="AW138" s="15" t="s">
        <v>34</v>
      </c>
      <c r="AX138" s="15" t="s">
        <v>79</v>
      </c>
      <c r="AY138" s="232" t="s">
        <v>158</v>
      </c>
    </row>
    <row r="139" spans="1:65" s="2" customFormat="1" ht="24.25" customHeight="1">
      <c r="A139" s="37"/>
      <c r="B139" s="38"/>
      <c r="C139" s="181" t="s">
        <v>243</v>
      </c>
      <c r="D139" s="181" t="s">
        <v>160</v>
      </c>
      <c r="E139" s="182" t="s">
        <v>871</v>
      </c>
      <c r="F139" s="183" t="s">
        <v>872</v>
      </c>
      <c r="G139" s="184" t="s">
        <v>833</v>
      </c>
      <c r="H139" s="185">
        <v>0.16</v>
      </c>
      <c r="I139" s="186"/>
      <c r="J139" s="187">
        <f>ROUND(I139*H139,2)</f>
        <v>0</v>
      </c>
      <c r="K139" s="183" t="s">
        <v>805</v>
      </c>
      <c r="L139" s="42"/>
      <c r="M139" s="188" t="s">
        <v>19</v>
      </c>
      <c r="N139" s="189" t="s">
        <v>43</v>
      </c>
      <c r="O139" s="67"/>
      <c r="P139" s="190">
        <f>O139*H139</f>
        <v>0</v>
      </c>
      <c r="Q139" s="190">
        <v>0</v>
      </c>
      <c r="R139" s="190">
        <f>Q139*H139</f>
        <v>0</v>
      </c>
      <c r="S139" s="190">
        <v>0</v>
      </c>
      <c r="T139" s="191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92" t="s">
        <v>165</v>
      </c>
      <c r="AT139" s="192" t="s">
        <v>160</v>
      </c>
      <c r="AU139" s="192" t="s">
        <v>81</v>
      </c>
      <c r="AY139" s="20" t="s">
        <v>158</v>
      </c>
      <c r="BE139" s="193">
        <f>IF(N139="základní",J139,0)</f>
        <v>0</v>
      </c>
      <c r="BF139" s="193">
        <f>IF(N139="snížená",J139,0)</f>
        <v>0</v>
      </c>
      <c r="BG139" s="193">
        <f>IF(N139="zákl. přenesená",J139,0)</f>
        <v>0</v>
      </c>
      <c r="BH139" s="193">
        <f>IF(N139="sníž. přenesená",J139,0)</f>
        <v>0</v>
      </c>
      <c r="BI139" s="193">
        <f>IF(N139="nulová",J139,0)</f>
        <v>0</v>
      </c>
      <c r="BJ139" s="20" t="s">
        <v>79</v>
      </c>
      <c r="BK139" s="193">
        <f>ROUND(I139*H139,2)</f>
        <v>0</v>
      </c>
      <c r="BL139" s="20" t="s">
        <v>165</v>
      </c>
      <c r="BM139" s="192" t="s">
        <v>1160</v>
      </c>
    </row>
    <row r="140" spans="1:65" s="2" customFormat="1" ht="99">
      <c r="A140" s="37"/>
      <c r="B140" s="38"/>
      <c r="C140" s="39"/>
      <c r="D140" s="194" t="s">
        <v>167</v>
      </c>
      <c r="E140" s="39"/>
      <c r="F140" s="195" t="s">
        <v>874</v>
      </c>
      <c r="G140" s="39"/>
      <c r="H140" s="39"/>
      <c r="I140" s="196"/>
      <c r="J140" s="39"/>
      <c r="K140" s="39"/>
      <c r="L140" s="42"/>
      <c r="M140" s="197"/>
      <c r="N140" s="198"/>
      <c r="O140" s="67"/>
      <c r="P140" s="67"/>
      <c r="Q140" s="67"/>
      <c r="R140" s="67"/>
      <c r="S140" s="67"/>
      <c r="T140" s="68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20" t="s">
        <v>167</v>
      </c>
      <c r="AU140" s="20" t="s">
        <v>81</v>
      </c>
    </row>
    <row r="141" spans="1:65" s="2" customFormat="1" ht="18">
      <c r="A141" s="37"/>
      <c r="B141" s="38"/>
      <c r="C141" s="39"/>
      <c r="D141" s="194" t="s">
        <v>862</v>
      </c>
      <c r="E141" s="39"/>
      <c r="F141" s="246" t="s">
        <v>868</v>
      </c>
      <c r="G141" s="39"/>
      <c r="H141" s="39"/>
      <c r="I141" s="196"/>
      <c r="J141" s="39"/>
      <c r="K141" s="39"/>
      <c r="L141" s="42"/>
      <c r="M141" s="197"/>
      <c r="N141" s="198"/>
      <c r="O141" s="67"/>
      <c r="P141" s="67"/>
      <c r="Q141" s="67"/>
      <c r="R141" s="67"/>
      <c r="S141" s="67"/>
      <c r="T141" s="68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20" t="s">
        <v>862</v>
      </c>
      <c r="AU141" s="20" t="s">
        <v>81</v>
      </c>
    </row>
    <row r="142" spans="1:65" s="13" customFormat="1">
      <c r="B142" s="201"/>
      <c r="C142" s="202"/>
      <c r="D142" s="194" t="s">
        <v>176</v>
      </c>
      <c r="E142" s="203" t="s">
        <v>19</v>
      </c>
      <c r="F142" s="204" t="s">
        <v>1161</v>
      </c>
      <c r="G142" s="202"/>
      <c r="H142" s="203" t="s">
        <v>19</v>
      </c>
      <c r="I142" s="205"/>
      <c r="J142" s="202"/>
      <c r="K142" s="202"/>
      <c r="L142" s="206"/>
      <c r="M142" s="207"/>
      <c r="N142" s="208"/>
      <c r="O142" s="208"/>
      <c r="P142" s="208"/>
      <c r="Q142" s="208"/>
      <c r="R142" s="208"/>
      <c r="S142" s="208"/>
      <c r="T142" s="209"/>
      <c r="AT142" s="210" t="s">
        <v>176</v>
      </c>
      <c r="AU142" s="210" t="s">
        <v>81</v>
      </c>
      <c r="AV142" s="13" t="s">
        <v>79</v>
      </c>
      <c r="AW142" s="13" t="s">
        <v>34</v>
      </c>
      <c r="AX142" s="13" t="s">
        <v>72</v>
      </c>
      <c r="AY142" s="210" t="s">
        <v>158</v>
      </c>
    </row>
    <row r="143" spans="1:65" s="14" customFormat="1">
      <c r="B143" s="211"/>
      <c r="C143" s="212"/>
      <c r="D143" s="194" t="s">
        <v>176</v>
      </c>
      <c r="E143" s="213" t="s">
        <v>19</v>
      </c>
      <c r="F143" s="214" t="s">
        <v>1162</v>
      </c>
      <c r="G143" s="212"/>
      <c r="H143" s="215">
        <v>0.16</v>
      </c>
      <c r="I143" s="216"/>
      <c r="J143" s="212"/>
      <c r="K143" s="212"/>
      <c r="L143" s="217"/>
      <c r="M143" s="218"/>
      <c r="N143" s="219"/>
      <c r="O143" s="219"/>
      <c r="P143" s="219"/>
      <c r="Q143" s="219"/>
      <c r="R143" s="219"/>
      <c r="S143" s="219"/>
      <c r="T143" s="220"/>
      <c r="AT143" s="221" t="s">
        <v>176</v>
      </c>
      <c r="AU143" s="221" t="s">
        <v>81</v>
      </c>
      <c r="AV143" s="14" t="s">
        <v>81</v>
      </c>
      <c r="AW143" s="14" t="s">
        <v>34</v>
      </c>
      <c r="AX143" s="14" t="s">
        <v>72</v>
      </c>
      <c r="AY143" s="221" t="s">
        <v>158</v>
      </c>
    </row>
    <row r="144" spans="1:65" s="15" customFormat="1">
      <c r="B144" s="222"/>
      <c r="C144" s="223"/>
      <c r="D144" s="194" t="s">
        <v>176</v>
      </c>
      <c r="E144" s="224" t="s">
        <v>19</v>
      </c>
      <c r="F144" s="225" t="s">
        <v>179</v>
      </c>
      <c r="G144" s="223"/>
      <c r="H144" s="226">
        <v>0.16</v>
      </c>
      <c r="I144" s="227"/>
      <c r="J144" s="223"/>
      <c r="K144" s="223"/>
      <c r="L144" s="228"/>
      <c r="M144" s="229"/>
      <c r="N144" s="230"/>
      <c r="O144" s="230"/>
      <c r="P144" s="230"/>
      <c r="Q144" s="230"/>
      <c r="R144" s="230"/>
      <c r="S144" s="230"/>
      <c r="T144" s="231"/>
      <c r="AT144" s="232" t="s">
        <v>176</v>
      </c>
      <c r="AU144" s="232" t="s">
        <v>81</v>
      </c>
      <c r="AV144" s="15" t="s">
        <v>165</v>
      </c>
      <c r="AW144" s="15" t="s">
        <v>34</v>
      </c>
      <c r="AX144" s="15" t="s">
        <v>79</v>
      </c>
      <c r="AY144" s="232" t="s">
        <v>158</v>
      </c>
    </row>
    <row r="145" spans="1:65" s="2" customFormat="1" ht="24.25" customHeight="1">
      <c r="A145" s="37"/>
      <c r="B145" s="38"/>
      <c r="C145" s="181" t="s">
        <v>8</v>
      </c>
      <c r="D145" s="181" t="s">
        <v>160</v>
      </c>
      <c r="E145" s="182" t="s">
        <v>882</v>
      </c>
      <c r="F145" s="183" t="s">
        <v>883</v>
      </c>
      <c r="G145" s="184" t="s">
        <v>884</v>
      </c>
      <c r="H145" s="185">
        <v>4</v>
      </c>
      <c r="I145" s="186"/>
      <c r="J145" s="187">
        <f>ROUND(I145*H145,2)</f>
        <v>0</v>
      </c>
      <c r="K145" s="183" t="s">
        <v>805</v>
      </c>
      <c r="L145" s="42"/>
      <c r="M145" s="188" t="s">
        <v>19</v>
      </c>
      <c r="N145" s="189" t="s">
        <v>43</v>
      </c>
      <c r="O145" s="67"/>
      <c r="P145" s="190">
        <f>O145*H145</f>
        <v>0</v>
      </c>
      <c r="Q145" s="190">
        <v>0</v>
      </c>
      <c r="R145" s="190">
        <f>Q145*H145</f>
        <v>0</v>
      </c>
      <c r="S145" s="190">
        <v>0</v>
      </c>
      <c r="T145" s="191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92" t="s">
        <v>165</v>
      </c>
      <c r="AT145" s="192" t="s">
        <v>160</v>
      </c>
      <c r="AU145" s="192" t="s">
        <v>81</v>
      </c>
      <c r="AY145" s="20" t="s">
        <v>158</v>
      </c>
      <c r="BE145" s="193">
        <f>IF(N145="základní",J145,0)</f>
        <v>0</v>
      </c>
      <c r="BF145" s="193">
        <f>IF(N145="snížená",J145,0)</f>
        <v>0</v>
      </c>
      <c r="BG145" s="193">
        <f>IF(N145="zákl. přenesená",J145,0)</f>
        <v>0</v>
      </c>
      <c r="BH145" s="193">
        <f>IF(N145="sníž. přenesená",J145,0)</f>
        <v>0</v>
      </c>
      <c r="BI145" s="193">
        <f>IF(N145="nulová",J145,0)</f>
        <v>0</v>
      </c>
      <c r="BJ145" s="20" t="s">
        <v>79</v>
      </c>
      <c r="BK145" s="193">
        <f>ROUND(I145*H145,2)</f>
        <v>0</v>
      </c>
      <c r="BL145" s="20" t="s">
        <v>165</v>
      </c>
      <c r="BM145" s="192" t="s">
        <v>1163</v>
      </c>
    </row>
    <row r="146" spans="1:65" s="2" customFormat="1" ht="63">
      <c r="A146" s="37"/>
      <c r="B146" s="38"/>
      <c r="C146" s="39"/>
      <c r="D146" s="194" t="s">
        <v>167</v>
      </c>
      <c r="E146" s="39"/>
      <c r="F146" s="195" t="s">
        <v>886</v>
      </c>
      <c r="G146" s="39"/>
      <c r="H146" s="39"/>
      <c r="I146" s="196"/>
      <c r="J146" s="39"/>
      <c r="K146" s="39"/>
      <c r="L146" s="42"/>
      <c r="M146" s="197"/>
      <c r="N146" s="198"/>
      <c r="O146" s="67"/>
      <c r="P146" s="67"/>
      <c r="Q146" s="67"/>
      <c r="R146" s="67"/>
      <c r="S146" s="67"/>
      <c r="T146" s="68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20" t="s">
        <v>167</v>
      </c>
      <c r="AU146" s="20" t="s">
        <v>81</v>
      </c>
    </row>
    <row r="147" spans="1:65" s="14" customFormat="1">
      <c r="B147" s="211"/>
      <c r="C147" s="212"/>
      <c r="D147" s="194" t="s">
        <v>176</v>
      </c>
      <c r="E147" s="213" t="s">
        <v>19</v>
      </c>
      <c r="F147" s="214" t="s">
        <v>165</v>
      </c>
      <c r="G147" s="212"/>
      <c r="H147" s="215">
        <v>4</v>
      </c>
      <c r="I147" s="216"/>
      <c r="J147" s="212"/>
      <c r="K147" s="212"/>
      <c r="L147" s="217"/>
      <c r="M147" s="218"/>
      <c r="N147" s="219"/>
      <c r="O147" s="219"/>
      <c r="P147" s="219"/>
      <c r="Q147" s="219"/>
      <c r="R147" s="219"/>
      <c r="S147" s="219"/>
      <c r="T147" s="220"/>
      <c r="AT147" s="221" t="s">
        <v>176</v>
      </c>
      <c r="AU147" s="221" t="s">
        <v>81</v>
      </c>
      <c r="AV147" s="14" t="s">
        <v>81</v>
      </c>
      <c r="AW147" s="14" t="s">
        <v>34</v>
      </c>
      <c r="AX147" s="14" t="s">
        <v>72</v>
      </c>
      <c r="AY147" s="221" t="s">
        <v>158</v>
      </c>
    </row>
    <row r="148" spans="1:65" s="15" customFormat="1">
      <c r="B148" s="222"/>
      <c r="C148" s="223"/>
      <c r="D148" s="194" t="s">
        <v>176</v>
      </c>
      <c r="E148" s="224" t="s">
        <v>19</v>
      </c>
      <c r="F148" s="225" t="s">
        <v>179</v>
      </c>
      <c r="G148" s="223"/>
      <c r="H148" s="226">
        <v>4</v>
      </c>
      <c r="I148" s="227"/>
      <c r="J148" s="223"/>
      <c r="K148" s="223"/>
      <c r="L148" s="228"/>
      <c r="M148" s="229"/>
      <c r="N148" s="230"/>
      <c r="O148" s="230"/>
      <c r="P148" s="230"/>
      <c r="Q148" s="230"/>
      <c r="R148" s="230"/>
      <c r="S148" s="230"/>
      <c r="T148" s="231"/>
      <c r="AT148" s="232" t="s">
        <v>176</v>
      </c>
      <c r="AU148" s="232" t="s">
        <v>81</v>
      </c>
      <c r="AV148" s="15" t="s">
        <v>165</v>
      </c>
      <c r="AW148" s="15" t="s">
        <v>34</v>
      </c>
      <c r="AX148" s="15" t="s">
        <v>79</v>
      </c>
      <c r="AY148" s="232" t="s">
        <v>158</v>
      </c>
    </row>
    <row r="149" spans="1:65" s="2" customFormat="1" ht="24.25" customHeight="1">
      <c r="A149" s="37"/>
      <c r="B149" s="38"/>
      <c r="C149" s="181" t="s">
        <v>256</v>
      </c>
      <c r="D149" s="181" t="s">
        <v>160</v>
      </c>
      <c r="E149" s="182" t="s">
        <v>887</v>
      </c>
      <c r="F149" s="183" t="s">
        <v>888</v>
      </c>
      <c r="G149" s="184" t="s">
        <v>191</v>
      </c>
      <c r="H149" s="185">
        <v>280</v>
      </c>
      <c r="I149" s="186"/>
      <c r="J149" s="187">
        <f>ROUND(I149*H149,2)</f>
        <v>0</v>
      </c>
      <c r="K149" s="183" t="s">
        <v>805</v>
      </c>
      <c r="L149" s="42"/>
      <c r="M149" s="188" t="s">
        <v>19</v>
      </c>
      <c r="N149" s="189" t="s">
        <v>43</v>
      </c>
      <c r="O149" s="67"/>
      <c r="P149" s="190">
        <f>O149*H149</f>
        <v>0</v>
      </c>
      <c r="Q149" s="190">
        <v>0</v>
      </c>
      <c r="R149" s="190">
        <f>Q149*H149</f>
        <v>0</v>
      </c>
      <c r="S149" s="190">
        <v>0</v>
      </c>
      <c r="T149" s="191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92" t="s">
        <v>165</v>
      </c>
      <c r="AT149" s="192" t="s">
        <v>160</v>
      </c>
      <c r="AU149" s="192" t="s">
        <v>81</v>
      </c>
      <c r="AY149" s="20" t="s">
        <v>158</v>
      </c>
      <c r="BE149" s="193">
        <f>IF(N149="základní",J149,0)</f>
        <v>0</v>
      </c>
      <c r="BF149" s="193">
        <f>IF(N149="snížená",J149,0)</f>
        <v>0</v>
      </c>
      <c r="BG149" s="193">
        <f>IF(N149="zákl. přenesená",J149,0)</f>
        <v>0</v>
      </c>
      <c r="BH149" s="193">
        <f>IF(N149="sníž. přenesená",J149,0)</f>
        <v>0</v>
      </c>
      <c r="BI149" s="193">
        <f>IF(N149="nulová",J149,0)</f>
        <v>0</v>
      </c>
      <c r="BJ149" s="20" t="s">
        <v>79</v>
      </c>
      <c r="BK149" s="193">
        <f>ROUND(I149*H149,2)</f>
        <v>0</v>
      </c>
      <c r="BL149" s="20" t="s">
        <v>165</v>
      </c>
      <c r="BM149" s="192" t="s">
        <v>1164</v>
      </c>
    </row>
    <row r="150" spans="1:65" s="2" customFormat="1" ht="45">
      <c r="A150" s="37"/>
      <c r="B150" s="38"/>
      <c r="C150" s="39"/>
      <c r="D150" s="194" t="s">
        <v>167</v>
      </c>
      <c r="E150" s="39"/>
      <c r="F150" s="195" t="s">
        <v>890</v>
      </c>
      <c r="G150" s="39"/>
      <c r="H150" s="39"/>
      <c r="I150" s="196"/>
      <c r="J150" s="39"/>
      <c r="K150" s="39"/>
      <c r="L150" s="42"/>
      <c r="M150" s="197"/>
      <c r="N150" s="198"/>
      <c r="O150" s="67"/>
      <c r="P150" s="67"/>
      <c r="Q150" s="67"/>
      <c r="R150" s="67"/>
      <c r="S150" s="67"/>
      <c r="T150" s="68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20" t="s">
        <v>167</v>
      </c>
      <c r="AU150" s="20" t="s">
        <v>81</v>
      </c>
    </row>
    <row r="151" spans="1:65" s="14" customFormat="1">
      <c r="B151" s="211"/>
      <c r="C151" s="212"/>
      <c r="D151" s="194" t="s">
        <v>176</v>
      </c>
      <c r="E151" s="213" t="s">
        <v>19</v>
      </c>
      <c r="F151" s="214" t="s">
        <v>1165</v>
      </c>
      <c r="G151" s="212"/>
      <c r="H151" s="215">
        <v>280</v>
      </c>
      <c r="I151" s="216"/>
      <c r="J151" s="212"/>
      <c r="K151" s="212"/>
      <c r="L151" s="217"/>
      <c r="M151" s="218"/>
      <c r="N151" s="219"/>
      <c r="O151" s="219"/>
      <c r="P151" s="219"/>
      <c r="Q151" s="219"/>
      <c r="R151" s="219"/>
      <c r="S151" s="219"/>
      <c r="T151" s="220"/>
      <c r="AT151" s="221" t="s">
        <v>176</v>
      </c>
      <c r="AU151" s="221" t="s">
        <v>81</v>
      </c>
      <c r="AV151" s="14" t="s">
        <v>81</v>
      </c>
      <c r="AW151" s="14" t="s">
        <v>34</v>
      </c>
      <c r="AX151" s="14" t="s">
        <v>72</v>
      </c>
      <c r="AY151" s="221" t="s">
        <v>158</v>
      </c>
    </row>
    <row r="152" spans="1:65" s="15" customFormat="1">
      <c r="B152" s="222"/>
      <c r="C152" s="223"/>
      <c r="D152" s="194" t="s">
        <v>176</v>
      </c>
      <c r="E152" s="224" t="s">
        <v>19</v>
      </c>
      <c r="F152" s="225" t="s">
        <v>179</v>
      </c>
      <c r="G152" s="223"/>
      <c r="H152" s="226">
        <v>280</v>
      </c>
      <c r="I152" s="227"/>
      <c r="J152" s="223"/>
      <c r="K152" s="223"/>
      <c r="L152" s="228"/>
      <c r="M152" s="229"/>
      <c r="N152" s="230"/>
      <c r="O152" s="230"/>
      <c r="P152" s="230"/>
      <c r="Q152" s="230"/>
      <c r="R152" s="230"/>
      <c r="S152" s="230"/>
      <c r="T152" s="231"/>
      <c r="AT152" s="232" t="s">
        <v>176</v>
      </c>
      <c r="AU152" s="232" t="s">
        <v>81</v>
      </c>
      <c r="AV152" s="15" t="s">
        <v>165</v>
      </c>
      <c r="AW152" s="15" t="s">
        <v>34</v>
      </c>
      <c r="AX152" s="15" t="s">
        <v>79</v>
      </c>
      <c r="AY152" s="232" t="s">
        <v>158</v>
      </c>
    </row>
    <row r="153" spans="1:65" s="2" customFormat="1" ht="24.25" customHeight="1">
      <c r="A153" s="37"/>
      <c r="B153" s="38"/>
      <c r="C153" s="181" t="s">
        <v>264</v>
      </c>
      <c r="D153" s="181" t="s">
        <v>160</v>
      </c>
      <c r="E153" s="182" t="s">
        <v>892</v>
      </c>
      <c r="F153" s="183" t="s">
        <v>893</v>
      </c>
      <c r="G153" s="184" t="s">
        <v>191</v>
      </c>
      <c r="H153" s="185">
        <v>280</v>
      </c>
      <c r="I153" s="186"/>
      <c r="J153" s="187">
        <f>ROUND(I153*H153,2)</f>
        <v>0</v>
      </c>
      <c r="K153" s="183" t="s">
        <v>805</v>
      </c>
      <c r="L153" s="42"/>
      <c r="M153" s="188" t="s">
        <v>19</v>
      </c>
      <c r="N153" s="189" t="s">
        <v>43</v>
      </c>
      <c r="O153" s="67"/>
      <c r="P153" s="190">
        <f>O153*H153</f>
        <v>0</v>
      </c>
      <c r="Q153" s="190">
        <v>0</v>
      </c>
      <c r="R153" s="190">
        <f>Q153*H153</f>
        <v>0</v>
      </c>
      <c r="S153" s="190">
        <v>0</v>
      </c>
      <c r="T153" s="191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92" t="s">
        <v>165</v>
      </c>
      <c r="AT153" s="192" t="s">
        <v>160</v>
      </c>
      <c r="AU153" s="192" t="s">
        <v>81</v>
      </c>
      <c r="AY153" s="20" t="s">
        <v>158</v>
      </c>
      <c r="BE153" s="193">
        <f>IF(N153="základní",J153,0)</f>
        <v>0</v>
      </c>
      <c r="BF153" s="193">
        <f>IF(N153="snížená",J153,0)</f>
        <v>0</v>
      </c>
      <c r="BG153" s="193">
        <f>IF(N153="zákl. přenesená",J153,0)</f>
        <v>0</v>
      </c>
      <c r="BH153" s="193">
        <f>IF(N153="sníž. přenesená",J153,0)</f>
        <v>0</v>
      </c>
      <c r="BI153" s="193">
        <f>IF(N153="nulová",J153,0)</f>
        <v>0</v>
      </c>
      <c r="BJ153" s="20" t="s">
        <v>79</v>
      </c>
      <c r="BK153" s="193">
        <f>ROUND(I153*H153,2)</f>
        <v>0</v>
      </c>
      <c r="BL153" s="20" t="s">
        <v>165</v>
      </c>
      <c r="BM153" s="192" t="s">
        <v>1166</v>
      </c>
    </row>
    <row r="154" spans="1:65" s="2" customFormat="1" ht="54">
      <c r="A154" s="37"/>
      <c r="B154" s="38"/>
      <c r="C154" s="39"/>
      <c r="D154" s="194" t="s">
        <v>167</v>
      </c>
      <c r="E154" s="39"/>
      <c r="F154" s="195" t="s">
        <v>895</v>
      </c>
      <c r="G154" s="39"/>
      <c r="H154" s="39"/>
      <c r="I154" s="196"/>
      <c r="J154" s="39"/>
      <c r="K154" s="39"/>
      <c r="L154" s="42"/>
      <c r="M154" s="197"/>
      <c r="N154" s="198"/>
      <c r="O154" s="67"/>
      <c r="P154" s="67"/>
      <c r="Q154" s="67"/>
      <c r="R154" s="67"/>
      <c r="S154" s="67"/>
      <c r="T154" s="68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20" t="s">
        <v>167</v>
      </c>
      <c r="AU154" s="20" t="s">
        <v>81</v>
      </c>
    </row>
    <row r="155" spans="1:65" s="2" customFormat="1" ht="21.75" customHeight="1">
      <c r="A155" s="37"/>
      <c r="B155" s="38"/>
      <c r="C155" s="233" t="s">
        <v>272</v>
      </c>
      <c r="D155" s="233" t="s">
        <v>220</v>
      </c>
      <c r="E155" s="234" t="s">
        <v>901</v>
      </c>
      <c r="F155" s="235" t="s">
        <v>902</v>
      </c>
      <c r="G155" s="236" t="s">
        <v>375</v>
      </c>
      <c r="H155" s="237">
        <v>36</v>
      </c>
      <c r="I155" s="238"/>
      <c r="J155" s="239">
        <f>ROUND(I155*H155,2)</f>
        <v>0</v>
      </c>
      <c r="K155" s="235" t="s">
        <v>805</v>
      </c>
      <c r="L155" s="240"/>
      <c r="M155" s="241" t="s">
        <v>19</v>
      </c>
      <c r="N155" s="242" t="s">
        <v>43</v>
      </c>
      <c r="O155" s="67"/>
      <c r="P155" s="190">
        <f>O155*H155</f>
        <v>0</v>
      </c>
      <c r="Q155" s="190">
        <v>1.8000000000000001E-4</v>
      </c>
      <c r="R155" s="190">
        <f>Q155*H155</f>
        <v>6.4800000000000005E-3</v>
      </c>
      <c r="S155" s="190">
        <v>0</v>
      </c>
      <c r="T155" s="191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92" t="s">
        <v>219</v>
      </c>
      <c r="AT155" s="192" t="s">
        <v>220</v>
      </c>
      <c r="AU155" s="192" t="s">
        <v>81</v>
      </c>
      <c r="AY155" s="20" t="s">
        <v>158</v>
      </c>
      <c r="BE155" s="193">
        <f>IF(N155="základní",J155,0)</f>
        <v>0</v>
      </c>
      <c r="BF155" s="193">
        <f>IF(N155="snížená",J155,0)</f>
        <v>0</v>
      </c>
      <c r="BG155" s="193">
        <f>IF(N155="zákl. přenesená",J155,0)</f>
        <v>0</v>
      </c>
      <c r="BH155" s="193">
        <f>IF(N155="sníž. přenesená",J155,0)</f>
        <v>0</v>
      </c>
      <c r="BI155" s="193">
        <f>IF(N155="nulová",J155,0)</f>
        <v>0</v>
      </c>
      <c r="BJ155" s="20" t="s">
        <v>79</v>
      </c>
      <c r="BK155" s="193">
        <f>ROUND(I155*H155,2)</f>
        <v>0</v>
      </c>
      <c r="BL155" s="20" t="s">
        <v>165</v>
      </c>
      <c r="BM155" s="192" t="s">
        <v>1167</v>
      </c>
    </row>
    <row r="156" spans="1:65" s="2" customFormat="1">
      <c r="A156" s="37"/>
      <c r="B156" s="38"/>
      <c r="C156" s="39"/>
      <c r="D156" s="194" t="s">
        <v>167</v>
      </c>
      <c r="E156" s="39"/>
      <c r="F156" s="195" t="s">
        <v>902</v>
      </c>
      <c r="G156" s="39"/>
      <c r="H156" s="39"/>
      <c r="I156" s="196"/>
      <c r="J156" s="39"/>
      <c r="K156" s="39"/>
      <c r="L156" s="42"/>
      <c r="M156" s="197"/>
      <c r="N156" s="198"/>
      <c r="O156" s="67"/>
      <c r="P156" s="67"/>
      <c r="Q156" s="67"/>
      <c r="R156" s="67"/>
      <c r="S156" s="67"/>
      <c r="T156" s="68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20" t="s">
        <v>167</v>
      </c>
      <c r="AU156" s="20" t="s">
        <v>81</v>
      </c>
    </row>
    <row r="157" spans="1:65" s="14" customFormat="1">
      <c r="B157" s="211"/>
      <c r="C157" s="212"/>
      <c r="D157" s="194" t="s">
        <v>176</v>
      </c>
      <c r="E157" s="213" t="s">
        <v>19</v>
      </c>
      <c r="F157" s="214" t="s">
        <v>1168</v>
      </c>
      <c r="G157" s="212"/>
      <c r="H157" s="215">
        <v>36</v>
      </c>
      <c r="I157" s="216"/>
      <c r="J157" s="212"/>
      <c r="K157" s="212"/>
      <c r="L157" s="217"/>
      <c r="M157" s="218"/>
      <c r="N157" s="219"/>
      <c r="O157" s="219"/>
      <c r="P157" s="219"/>
      <c r="Q157" s="219"/>
      <c r="R157" s="219"/>
      <c r="S157" s="219"/>
      <c r="T157" s="220"/>
      <c r="AT157" s="221" t="s">
        <v>176</v>
      </c>
      <c r="AU157" s="221" t="s">
        <v>81</v>
      </c>
      <c r="AV157" s="14" t="s">
        <v>81</v>
      </c>
      <c r="AW157" s="14" t="s">
        <v>34</v>
      </c>
      <c r="AX157" s="14" t="s">
        <v>72</v>
      </c>
      <c r="AY157" s="221" t="s">
        <v>158</v>
      </c>
    </row>
    <row r="158" spans="1:65" s="15" customFormat="1">
      <c r="B158" s="222"/>
      <c r="C158" s="223"/>
      <c r="D158" s="194" t="s">
        <v>176</v>
      </c>
      <c r="E158" s="224" t="s">
        <v>19</v>
      </c>
      <c r="F158" s="225" t="s">
        <v>179</v>
      </c>
      <c r="G158" s="223"/>
      <c r="H158" s="226">
        <v>36</v>
      </c>
      <c r="I158" s="227"/>
      <c r="J158" s="223"/>
      <c r="K158" s="223"/>
      <c r="L158" s="228"/>
      <c r="M158" s="229"/>
      <c r="N158" s="230"/>
      <c r="O158" s="230"/>
      <c r="P158" s="230"/>
      <c r="Q158" s="230"/>
      <c r="R158" s="230"/>
      <c r="S158" s="230"/>
      <c r="T158" s="231"/>
      <c r="AT158" s="232" t="s">
        <v>176</v>
      </c>
      <c r="AU158" s="232" t="s">
        <v>81</v>
      </c>
      <c r="AV158" s="15" t="s">
        <v>165</v>
      </c>
      <c r="AW158" s="15" t="s">
        <v>34</v>
      </c>
      <c r="AX158" s="15" t="s">
        <v>79</v>
      </c>
      <c r="AY158" s="232" t="s">
        <v>158</v>
      </c>
    </row>
    <row r="159" spans="1:65" s="2" customFormat="1" ht="16.5" customHeight="1">
      <c r="A159" s="37"/>
      <c r="B159" s="38"/>
      <c r="C159" s="233" t="s">
        <v>279</v>
      </c>
      <c r="D159" s="233" t="s">
        <v>220</v>
      </c>
      <c r="E159" s="234" t="s">
        <v>896</v>
      </c>
      <c r="F159" s="235" t="s">
        <v>897</v>
      </c>
      <c r="G159" s="236" t="s">
        <v>375</v>
      </c>
      <c r="H159" s="237">
        <v>72</v>
      </c>
      <c r="I159" s="238"/>
      <c r="J159" s="239">
        <f>ROUND(I159*H159,2)</f>
        <v>0</v>
      </c>
      <c r="K159" s="235" t="s">
        <v>805</v>
      </c>
      <c r="L159" s="240"/>
      <c r="M159" s="241" t="s">
        <v>19</v>
      </c>
      <c r="N159" s="242" t="s">
        <v>43</v>
      </c>
      <c r="O159" s="67"/>
      <c r="P159" s="190">
        <f>O159*H159</f>
        <v>0</v>
      </c>
      <c r="Q159" s="190">
        <v>9.0000000000000006E-5</v>
      </c>
      <c r="R159" s="190">
        <f>Q159*H159</f>
        <v>6.4800000000000005E-3</v>
      </c>
      <c r="S159" s="190">
        <v>0</v>
      </c>
      <c r="T159" s="191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92" t="s">
        <v>219</v>
      </c>
      <c r="AT159" s="192" t="s">
        <v>220</v>
      </c>
      <c r="AU159" s="192" t="s">
        <v>81</v>
      </c>
      <c r="AY159" s="20" t="s">
        <v>158</v>
      </c>
      <c r="BE159" s="193">
        <f>IF(N159="základní",J159,0)</f>
        <v>0</v>
      </c>
      <c r="BF159" s="193">
        <f>IF(N159="snížená",J159,0)</f>
        <v>0</v>
      </c>
      <c r="BG159" s="193">
        <f>IF(N159="zákl. přenesená",J159,0)</f>
        <v>0</v>
      </c>
      <c r="BH159" s="193">
        <f>IF(N159="sníž. přenesená",J159,0)</f>
        <v>0</v>
      </c>
      <c r="BI159" s="193">
        <f>IF(N159="nulová",J159,0)</f>
        <v>0</v>
      </c>
      <c r="BJ159" s="20" t="s">
        <v>79</v>
      </c>
      <c r="BK159" s="193">
        <f>ROUND(I159*H159,2)</f>
        <v>0</v>
      </c>
      <c r="BL159" s="20" t="s">
        <v>165</v>
      </c>
      <c r="BM159" s="192" t="s">
        <v>1169</v>
      </c>
    </row>
    <row r="160" spans="1:65" s="2" customFormat="1">
      <c r="A160" s="37"/>
      <c r="B160" s="38"/>
      <c r="C160" s="39"/>
      <c r="D160" s="194" t="s">
        <v>167</v>
      </c>
      <c r="E160" s="39"/>
      <c r="F160" s="195" t="s">
        <v>897</v>
      </c>
      <c r="G160" s="39"/>
      <c r="H160" s="39"/>
      <c r="I160" s="196"/>
      <c r="J160" s="39"/>
      <c r="K160" s="39"/>
      <c r="L160" s="42"/>
      <c r="M160" s="197"/>
      <c r="N160" s="198"/>
      <c r="O160" s="67"/>
      <c r="P160" s="67"/>
      <c r="Q160" s="67"/>
      <c r="R160" s="67"/>
      <c r="S160" s="67"/>
      <c r="T160" s="68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20" t="s">
        <v>167</v>
      </c>
      <c r="AU160" s="20" t="s">
        <v>81</v>
      </c>
    </row>
    <row r="161" spans="1:65" s="14" customFormat="1">
      <c r="B161" s="211"/>
      <c r="C161" s="212"/>
      <c r="D161" s="194" t="s">
        <v>176</v>
      </c>
      <c r="E161" s="213" t="s">
        <v>19</v>
      </c>
      <c r="F161" s="214" t="s">
        <v>1170</v>
      </c>
      <c r="G161" s="212"/>
      <c r="H161" s="215">
        <v>72</v>
      </c>
      <c r="I161" s="216"/>
      <c r="J161" s="212"/>
      <c r="K161" s="212"/>
      <c r="L161" s="217"/>
      <c r="M161" s="218"/>
      <c r="N161" s="219"/>
      <c r="O161" s="219"/>
      <c r="P161" s="219"/>
      <c r="Q161" s="219"/>
      <c r="R161" s="219"/>
      <c r="S161" s="219"/>
      <c r="T161" s="220"/>
      <c r="AT161" s="221" t="s">
        <v>176</v>
      </c>
      <c r="AU161" s="221" t="s">
        <v>81</v>
      </c>
      <c r="AV161" s="14" t="s">
        <v>81</v>
      </c>
      <c r="AW161" s="14" t="s">
        <v>34</v>
      </c>
      <c r="AX161" s="14" t="s">
        <v>72</v>
      </c>
      <c r="AY161" s="221" t="s">
        <v>158</v>
      </c>
    </row>
    <row r="162" spans="1:65" s="15" customFormat="1">
      <c r="B162" s="222"/>
      <c r="C162" s="223"/>
      <c r="D162" s="194" t="s">
        <v>176</v>
      </c>
      <c r="E162" s="224" t="s">
        <v>19</v>
      </c>
      <c r="F162" s="225" t="s">
        <v>179</v>
      </c>
      <c r="G162" s="223"/>
      <c r="H162" s="226">
        <v>72</v>
      </c>
      <c r="I162" s="227"/>
      <c r="J162" s="223"/>
      <c r="K162" s="223"/>
      <c r="L162" s="228"/>
      <c r="M162" s="229"/>
      <c r="N162" s="230"/>
      <c r="O162" s="230"/>
      <c r="P162" s="230"/>
      <c r="Q162" s="230"/>
      <c r="R162" s="230"/>
      <c r="S162" s="230"/>
      <c r="T162" s="231"/>
      <c r="AT162" s="232" t="s">
        <v>176</v>
      </c>
      <c r="AU162" s="232" t="s">
        <v>81</v>
      </c>
      <c r="AV162" s="15" t="s">
        <v>165</v>
      </c>
      <c r="AW162" s="15" t="s">
        <v>34</v>
      </c>
      <c r="AX162" s="15" t="s">
        <v>79</v>
      </c>
      <c r="AY162" s="232" t="s">
        <v>158</v>
      </c>
    </row>
    <row r="163" spans="1:65" s="12" customFormat="1" ht="25.9" customHeight="1">
      <c r="B163" s="165"/>
      <c r="C163" s="166"/>
      <c r="D163" s="167" t="s">
        <v>71</v>
      </c>
      <c r="E163" s="168" t="s">
        <v>788</v>
      </c>
      <c r="F163" s="168" t="s">
        <v>789</v>
      </c>
      <c r="G163" s="166"/>
      <c r="H163" s="166"/>
      <c r="I163" s="169"/>
      <c r="J163" s="170">
        <f>BK163</f>
        <v>0</v>
      </c>
      <c r="K163" s="166"/>
      <c r="L163" s="171"/>
      <c r="M163" s="172"/>
      <c r="N163" s="173"/>
      <c r="O163" s="173"/>
      <c r="P163" s="174">
        <f>SUM(P164:P203)</f>
        <v>0</v>
      </c>
      <c r="Q163" s="173"/>
      <c r="R163" s="174">
        <f>SUM(R164:R203)</f>
        <v>0</v>
      </c>
      <c r="S163" s="173"/>
      <c r="T163" s="175">
        <f>SUM(T164:T203)</f>
        <v>0</v>
      </c>
      <c r="AR163" s="176" t="s">
        <v>165</v>
      </c>
      <c r="AT163" s="177" t="s">
        <v>71</v>
      </c>
      <c r="AU163" s="177" t="s">
        <v>72</v>
      </c>
      <c r="AY163" s="176" t="s">
        <v>158</v>
      </c>
      <c r="BK163" s="178">
        <f>SUM(BK164:BK203)</f>
        <v>0</v>
      </c>
    </row>
    <row r="164" spans="1:65" s="2" customFormat="1" ht="37.9" customHeight="1">
      <c r="A164" s="37"/>
      <c r="B164" s="38"/>
      <c r="C164" s="181" t="s">
        <v>285</v>
      </c>
      <c r="D164" s="181" t="s">
        <v>160</v>
      </c>
      <c r="E164" s="182" t="s">
        <v>906</v>
      </c>
      <c r="F164" s="183" t="s">
        <v>907</v>
      </c>
      <c r="G164" s="184" t="s">
        <v>223</v>
      </c>
      <c r="H164" s="185">
        <v>119.663</v>
      </c>
      <c r="I164" s="186"/>
      <c r="J164" s="187">
        <f>ROUND(I164*H164,2)</f>
        <v>0</v>
      </c>
      <c r="K164" s="183" t="s">
        <v>805</v>
      </c>
      <c r="L164" s="42"/>
      <c r="M164" s="188" t="s">
        <v>19</v>
      </c>
      <c r="N164" s="189" t="s">
        <v>43</v>
      </c>
      <c r="O164" s="67"/>
      <c r="P164" s="190">
        <f>O164*H164</f>
        <v>0</v>
      </c>
      <c r="Q164" s="190">
        <v>0</v>
      </c>
      <c r="R164" s="190">
        <f>Q164*H164</f>
        <v>0</v>
      </c>
      <c r="S164" s="190">
        <v>0</v>
      </c>
      <c r="T164" s="191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92" t="s">
        <v>908</v>
      </c>
      <c r="AT164" s="192" t="s">
        <v>160</v>
      </c>
      <c r="AU164" s="192" t="s">
        <v>79</v>
      </c>
      <c r="AY164" s="20" t="s">
        <v>158</v>
      </c>
      <c r="BE164" s="193">
        <f>IF(N164="základní",J164,0)</f>
        <v>0</v>
      </c>
      <c r="BF164" s="193">
        <f>IF(N164="snížená",J164,0)</f>
        <v>0</v>
      </c>
      <c r="BG164" s="193">
        <f>IF(N164="zákl. přenesená",J164,0)</f>
        <v>0</v>
      </c>
      <c r="BH164" s="193">
        <f>IF(N164="sníž. přenesená",J164,0)</f>
        <v>0</v>
      </c>
      <c r="BI164" s="193">
        <f>IF(N164="nulová",J164,0)</f>
        <v>0</v>
      </c>
      <c r="BJ164" s="20" t="s">
        <v>79</v>
      </c>
      <c r="BK164" s="193">
        <f>ROUND(I164*H164,2)</f>
        <v>0</v>
      </c>
      <c r="BL164" s="20" t="s">
        <v>908</v>
      </c>
      <c r="BM164" s="192" t="s">
        <v>1171</v>
      </c>
    </row>
    <row r="165" spans="1:65" s="2" customFormat="1" ht="45">
      <c r="A165" s="37"/>
      <c r="B165" s="38"/>
      <c r="C165" s="39"/>
      <c r="D165" s="194" t="s">
        <v>167</v>
      </c>
      <c r="E165" s="39"/>
      <c r="F165" s="195" t="s">
        <v>910</v>
      </c>
      <c r="G165" s="39"/>
      <c r="H165" s="39"/>
      <c r="I165" s="196"/>
      <c r="J165" s="39"/>
      <c r="K165" s="39"/>
      <c r="L165" s="42"/>
      <c r="M165" s="197"/>
      <c r="N165" s="198"/>
      <c r="O165" s="67"/>
      <c r="P165" s="67"/>
      <c r="Q165" s="67"/>
      <c r="R165" s="67"/>
      <c r="S165" s="67"/>
      <c r="T165" s="68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20" t="s">
        <v>167</v>
      </c>
      <c r="AU165" s="20" t="s">
        <v>79</v>
      </c>
    </row>
    <row r="166" spans="1:65" s="2" customFormat="1" ht="27">
      <c r="A166" s="37"/>
      <c r="B166" s="38"/>
      <c r="C166" s="39"/>
      <c r="D166" s="194" t="s">
        <v>862</v>
      </c>
      <c r="E166" s="39"/>
      <c r="F166" s="246" t="s">
        <v>911</v>
      </c>
      <c r="G166" s="39"/>
      <c r="H166" s="39"/>
      <c r="I166" s="196"/>
      <c r="J166" s="39"/>
      <c r="K166" s="39"/>
      <c r="L166" s="42"/>
      <c r="M166" s="197"/>
      <c r="N166" s="198"/>
      <c r="O166" s="67"/>
      <c r="P166" s="67"/>
      <c r="Q166" s="67"/>
      <c r="R166" s="67"/>
      <c r="S166" s="67"/>
      <c r="T166" s="68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20" t="s">
        <v>862</v>
      </c>
      <c r="AU166" s="20" t="s">
        <v>79</v>
      </c>
    </row>
    <row r="167" spans="1:65" s="13" customFormat="1">
      <c r="B167" s="201"/>
      <c r="C167" s="202"/>
      <c r="D167" s="194" t="s">
        <v>176</v>
      </c>
      <c r="E167" s="203" t="s">
        <v>19</v>
      </c>
      <c r="F167" s="204" t="s">
        <v>912</v>
      </c>
      <c r="G167" s="202"/>
      <c r="H167" s="203" t="s">
        <v>19</v>
      </c>
      <c r="I167" s="205"/>
      <c r="J167" s="202"/>
      <c r="K167" s="202"/>
      <c r="L167" s="206"/>
      <c r="M167" s="207"/>
      <c r="N167" s="208"/>
      <c r="O167" s="208"/>
      <c r="P167" s="208"/>
      <c r="Q167" s="208"/>
      <c r="R167" s="208"/>
      <c r="S167" s="208"/>
      <c r="T167" s="209"/>
      <c r="AT167" s="210" t="s">
        <v>176</v>
      </c>
      <c r="AU167" s="210" t="s">
        <v>79</v>
      </c>
      <c r="AV167" s="13" t="s">
        <v>79</v>
      </c>
      <c r="AW167" s="13" t="s">
        <v>34</v>
      </c>
      <c r="AX167" s="13" t="s">
        <v>72</v>
      </c>
      <c r="AY167" s="210" t="s">
        <v>158</v>
      </c>
    </row>
    <row r="168" spans="1:65" s="14" customFormat="1">
      <c r="B168" s="211"/>
      <c r="C168" s="212"/>
      <c r="D168" s="194" t="s">
        <v>176</v>
      </c>
      <c r="E168" s="213" t="s">
        <v>19</v>
      </c>
      <c r="F168" s="214" t="s">
        <v>1172</v>
      </c>
      <c r="G168" s="212"/>
      <c r="H168" s="215">
        <v>0.76800000000000002</v>
      </c>
      <c r="I168" s="216"/>
      <c r="J168" s="212"/>
      <c r="K168" s="212"/>
      <c r="L168" s="217"/>
      <c r="M168" s="218"/>
      <c r="N168" s="219"/>
      <c r="O168" s="219"/>
      <c r="P168" s="219"/>
      <c r="Q168" s="219"/>
      <c r="R168" s="219"/>
      <c r="S168" s="219"/>
      <c r="T168" s="220"/>
      <c r="AT168" s="221" t="s">
        <v>176</v>
      </c>
      <c r="AU168" s="221" t="s">
        <v>79</v>
      </c>
      <c r="AV168" s="14" t="s">
        <v>81</v>
      </c>
      <c r="AW168" s="14" t="s">
        <v>34</v>
      </c>
      <c r="AX168" s="14" t="s">
        <v>72</v>
      </c>
      <c r="AY168" s="221" t="s">
        <v>158</v>
      </c>
    </row>
    <row r="169" spans="1:65" s="13" customFormat="1">
      <c r="B169" s="201"/>
      <c r="C169" s="202"/>
      <c r="D169" s="194" t="s">
        <v>176</v>
      </c>
      <c r="E169" s="203" t="s">
        <v>19</v>
      </c>
      <c r="F169" s="204" t="s">
        <v>914</v>
      </c>
      <c r="G169" s="202"/>
      <c r="H169" s="203" t="s">
        <v>19</v>
      </c>
      <c r="I169" s="205"/>
      <c r="J169" s="202"/>
      <c r="K169" s="202"/>
      <c r="L169" s="206"/>
      <c r="M169" s="207"/>
      <c r="N169" s="208"/>
      <c r="O169" s="208"/>
      <c r="P169" s="208"/>
      <c r="Q169" s="208"/>
      <c r="R169" s="208"/>
      <c r="S169" s="208"/>
      <c r="T169" s="209"/>
      <c r="AT169" s="210" t="s">
        <v>176</v>
      </c>
      <c r="AU169" s="210" t="s">
        <v>79</v>
      </c>
      <c r="AV169" s="13" t="s">
        <v>79</v>
      </c>
      <c r="AW169" s="13" t="s">
        <v>34</v>
      </c>
      <c r="AX169" s="13" t="s">
        <v>72</v>
      </c>
      <c r="AY169" s="210" t="s">
        <v>158</v>
      </c>
    </row>
    <row r="170" spans="1:65" s="14" customFormat="1">
      <c r="B170" s="211"/>
      <c r="C170" s="212"/>
      <c r="D170" s="194" t="s">
        <v>176</v>
      </c>
      <c r="E170" s="213" t="s">
        <v>19</v>
      </c>
      <c r="F170" s="214" t="s">
        <v>1173</v>
      </c>
      <c r="G170" s="212"/>
      <c r="H170" s="215">
        <v>44.88</v>
      </c>
      <c r="I170" s="216"/>
      <c r="J170" s="212"/>
      <c r="K170" s="212"/>
      <c r="L170" s="217"/>
      <c r="M170" s="218"/>
      <c r="N170" s="219"/>
      <c r="O170" s="219"/>
      <c r="P170" s="219"/>
      <c r="Q170" s="219"/>
      <c r="R170" s="219"/>
      <c r="S170" s="219"/>
      <c r="T170" s="220"/>
      <c r="AT170" s="221" t="s">
        <v>176</v>
      </c>
      <c r="AU170" s="221" t="s">
        <v>79</v>
      </c>
      <c r="AV170" s="14" t="s">
        <v>81</v>
      </c>
      <c r="AW170" s="14" t="s">
        <v>34</v>
      </c>
      <c r="AX170" s="14" t="s">
        <v>72</v>
      </c>
      <c r="AY170" s="221" t="s">
        <v>158</v>
      </c>
    </row>
    <row r="171" spans="1:65" s="13" customFormat="1">
      <c r="B171" s="201"/>
      <c r="C171" s="202"/>
      <c r="D171" s="194" t="s">
        <v>176</v>
      </c>
      <c r="E171" s="203" t="s">
        <v>19</v>
      </c>
      <c r="F171" s="204" t="s">
        <v>829</v>
      </c>
      <c r="G171" s="202"/>
      <c r="H171" s="203" t="s">
        <v>19</v>
      </c>
      <c r="I171" s="205"/>
      <c r="J171" s="202"/>
      <c r="K171" s="202"/>
      <c r="L171" s="206"/>
      <c r="M171" s="207"/>
      <c r="N171" s="208"/>
      <c r="O171" s="208"/>
      <c r="P171" s="208"/>
      <c r="Q171" s="208"/>
      <c r="R171" s="208"/>
      <c r="S171" s="208"/>
      <c r="T171" s="209"/>
      <c r="AT171" s="210" t="s">
        <v>176</v>
      </c>
      <c r="AU171" s="210" t="s">
        <v>79</v>
      </c>
      <c r="AV171" s="13" t="s">
        <v>79</v>
      </c>
      <c r="AW171" s="13" t="s">
        <v>34</v>
      </c>
      <c r="AX171" s="13" t="s">
        <v>72</v>
      </c>
      <c r="AY171" s="210" t="s">
        <v>158</v>
      </c>
    </row>
    <row r="172" spans="1:65" s="14" customFormat="1">
      <c r="B172" s="211"/>
      <c r="C172" s="212"/>
      <c r="D172" s="194" t="s">
        <v>176</v>
      </c>
      <c r="E172" s="213" t="s">
        <v>19</v>
      </c>
      <c r="F172" s="214" t="s">
        <v>1174</v>
      </c>
      <c r="G172" s="212"/>
      <c r="H172" s="215">
        <v>16.32</v>
      </c>
      <c r="I172" s="216"/>
      <c r="J172" s="212"/>
      <c r="K172" s="212"/>
      <c r="L172" s="217"/>
      <c r="M172" s="218"/>
      <c r="N172" s="219"/>
      <c r="O172" s="219"/>
      <c r="P172" s="219"/>
      <c r="Q172" s="219"/>
      <c r="R172" s="219"/>
      <c r="S172" s="219"/>
      <c r="T172" s="220"/>
      <c r="AT172" s="221" t="s">
        <v>176</v>
      </c>
      <c r="AU172" s="221" t="s">
        <v>79</v>
      </c>
      <c r="AV172" s="14" t="s">
        <v>81</v>
      </c>
      <c r="AW172" s="14" t="s">
        <v>34</v>
      </c>
      <c r="AX172" s="14" t="s">
        <v>72</v>
      </c>
      <c r="AY172" s="221" t="s">
        <v>158</v>
      </c>
    </row>
    <row r="173" spans="1:65" s="13" customFormat="1">
      <c r="B173" s="201"/>
      <c r="C173" s="202"/>
      <c r="D173" s="194" t="s">
        <v>176</v>
      </c>
      <c r="E173" s="203" t="s">
        <v>19</v>
      </c>
      <c r="F173" s="204" t="s">
        <v>815</v>
      </c>
      <c r="G173" s="202"/>
      <c r="H173" s="203" t="s">
        <v>19</v>
      </c>
      <c r="I173" s="205"/>
      <c r="J173" s="202"/>
      <c r="K173" s="202"/>
      <c r="L173" s="206"/>
      <c r="M173" s="207"/>
      <c r="N173" s="208"/>
      <c r="O173" s="208"/>
      <c r="P173" s="208"/>
      <c r="Q173" s="208"/>
      <c r="R173" s="208"/>
      <c r="S173" s="208"/>
      <c r="T173" s="209"/>
      <c r="AT173" s="210" t="s">
        <v>176</v>
      </c>
      <c r="AU173" s="210" t="s">
        <v>79</v>
      </c>
      <c r="AV173" s="13" t="s">
        <v>79</v>
      </c>
      <c r="AW173" s="13" t="s">
        <v>34</v>
      </c>
      <c r="AX173" s="13" t="s">
        <v>72</v>
      </c>
      <c r="AY173" s="210" t="s">
        <v>158</v>
      </c>
    </row>
    <row r="174" spans="1:65" s="14" customFormat="1">
      <c r="B174" s="211"/>
      <c r="C174" s="212"/>
      <c r="D174" s="194" t="s">
        <v>176</v>
      </c>
      <c r="E174" s="213" t="s">
        <v>19</v>
      </c>
      <c r="F174" s="214" t="s">
        <v>1175</v>
      </c>
      <c r="G174" s="212"/>
      <c r="H174" s="215">
        <v>57.6</v>
      </c>
      <c r="I174" s="216"/>
      <c r="J174" s="212"/>
      <c r="K174" s="212"/>
      <c r="L174" s="217"/>
      <c r="M174" s="218"/>
      <c r="N174" s="219"/>
      <c r="O174" s="219"/>
      <c r="P174" s="219"/>
      <c r="Q174" s="219"/>
      <c r="R174" s="219"/>
      <c r="S174" s="219"/>
      <c r="T174" s="220"/>
      <c r="AT174" s="221" t="s">
        <v>176</v>
      </c>
      <c r="AU174" s="221" t="s">
        <v>79</v>
      </c>
      <c r="AV174" s="14" t="s">
        <v>81</v>
      </c>
      <c r="AW174" s="14" t="s">
        <v>34</v>
      </c>
      <c r="AX174" s="14" t="s">
        <v>72</v>
      </c>
      <c r="AY174" s="221" t="s">
        <v>158</v>
      </c>
    </row>
    <row r="175" spans="1:65" s="13" customFormat="1">
      <c r="B175" s="201"/>
      <c r="C175" s="202"/>
      <c r="D175" s="194" t="s">
        <v>176</v>
      </c>
      <c r="E175" s="203" t="s">
        <v>19</v>
      </c>
      <c r="F175" s="204" t="s">
        <v>918</v>
      </c>
      <c r="G175" s="202"/>
      <c r="H175" s="203" t="s">
        <v>19</v>
      </c>
      <c r="I175" s="205"/>
      <c r="J175" s="202"/>
      <c r="K175" s="202"/>
      <c r="L175" s="206"/>
      <c r="M175" s="207"/>
      <c r="N175" s="208"/>
      <c r="O175" s="208"/>
      <c r="P175" s="208"/>
      <c r="Q175" s="208"/>
      <c r="R175" s="208"/>
      <c r="S175" s="208"/>
      <c r="T175" s="209"/>
      <c r="AT175" s="210" t="s">
        <v>176</v>
      </c>
      <c r="AU175" s="210" t="s">
        <v>79</v>
      </c>
      <c r="AV175" s="13" t="s">
        <v>79</v>
      </c>
      <c r="AW175" s="13" t="s">
        <v>34</v>
      </c>
      <c r="AX175" s="13" t="s">
        <v>72</v>
      </c>
      <c r="AY175" s="210" t="s">
        <v>158</v>
      </c>
    </row>
    <row r="176" spans="1:65" s="14" customFormat="1">
      <c r="B176" s="211"/>
      <c r="C176" s="212"/>
      <c r="D176" s="194" t="s">
        <v>176</v>
      </c>
      <c r="E176" s="213" t="s">
        <v>19</v>
      </c>
      <c r="F176" s="214" t="s">
        <v>1176</v>
      </c>
      <c r="G176" s="212"/>
      <c r="H176" s="215">
        <v>9.5000000000000001E-2</v>
      </c>
      <c r="I176" s="216"/>
      <c r="J176" s="212"/>
      <c r="K176" s="212"/>
      <c r="L176" s="217"/>
      <c r="M176" s="218"/>
      <c r="N176" s="219"/>
      <c r="O176" s="219"/>
      <c r="P176" s="219"/>
      <c r="Q176" s="219"/>
      <c r="R176" s="219"/>
      <c r="S176" s="219"/>
      <c r="T176" s="220"/>
      <c r="AT176" s="221" t="s">
        <v>176</v>
      </c>
      <c r="AU176" s="221" t="s">
        <v>79</v>
      </c>
      <c r="AV176" s="14" t="s">
        <v>81</v>
      </c>
      <c r="AW176" s="14" t="s">
        <v>34</v>
      </c>
      <c r="AX176" s="14" t="s">
        <v>72</v>
      </c>
      <c r="AY176" s="221" t="s">
        <v>158</v>
      </c>
    </row>
    <row r="177" spans="1:65" s="15" customFormat="1">
      <c r="B177" s="222"/>
      <c r="C177" s="223"/>
      <c r="D177" s="194" t="s">
        <v>176</v>
      </c>
      <c r="E177" s="224" t="s">
        <v>19</v>
      </c>
      <c r="F177" s="225" t="s">
        <v>179</v>
      </c>
      <c r="G177" s="223"/>
      <c r="H177" s="226">
        <v>119.66300000000001</v>
      </c>
      <c r="I177" s="227"/>
      <c r="J177" s="223"/>
      <c r="K177" s="223"/>
      <c r="L177" s="228"/>
      <c r="M177" s="229"/>
      <c r="N177" s="230"/>
      <c r="O177" s="230"/>
      <c r="P177" s="230"/>
      <c r="Q177" s="230"/>
      <c r="R177" s="230"/>
      <c r="S177" s="230"/>
      <c r="T177" s="231"/>
      <c r="AT177" s="232" t="s">
        <v>176</v>
      </c>
      <c r="AU177" s="232" t="s">
        <v>79</v>
      </c>
      <c r="AV177" s="15" t="s">
        <v>165</v>
      </c>
      <c r="AW177" s="15" t="s">
        <v>34</v>
      </c>
      <c r="AX177" s="15" t="s">
        <v>79</v>
      </c>
      <c r="AY177" s="232" t="s">
        <v>158</v>
      </c>
    </row>
    <row r="178" spans="1:65" s="2" customFormat="1" ht="37.9" customHeight="1">
      <c r="A178" s="37"/>
      <c r="B178" s="38"/>
      <c r="C178" s="181" t="s">
        <v>292</v>
      </c>
      <c r="D178" s="181" t="s">
        <v>160</v>
      </c>
      <c r="E178" s="182" t="s">
        <v>920</v>
      </c>
      <c r="F178" s="183" t="s">
        <v>921</v>
      </c>
      <c r="G178" s="184" t="s">
        <v>223</v>
      </c>
      <c r="H178" s="185">
        <v>301.38900000000001</v>
      </c>
      <c r="I178" s="186"/>
      <c r="J178" s="187">
        <f>ROUND(I178*H178,2)</f>
        <v>0</v>
      </c>
      <c r="K178" s="183" t="s">
        <v>805</v>
      </c>
      <c r="L178" s="42"/>
      <c r="M178" s="188" t="s">
        <v>19</v>
      </c>
      <c r="N178" s="189" t="s">
        <v>43</v>
      </c>
      <c r="O178" s="67"/>
      <c r="P178" s="190">
        <f>O178*H178</f>
        <v>0</v>
      </c>
      <c r="Q178" s="190">
        <v>0</v>
      </c>
      <c r="R178" s="190">
        <f>Q178*H178</f>
        <v>0</v>
      </c>
      <c r="S178" s="190">
        <v>0</v>
      </c>
      <c r="T178" s="191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192" t="s">
        <v>908</v>
      </c>
      <c r="AT178" s="192" t="s">
        <v>160</v>
      </c>
      <c r="AU178" s="192" t="s">
        <v>79</v>
      </c>
      <c r="AY178" s="20" t="s">
        <v>158</v>
      </c>
      <c r="BE178" s="193">
        <f>IF(N178="základní",J178,0)</f>
        <v>0</v>
      </c>
      <c r="BF178" s="193">
        <f>IF(N178="snížená",J178,0)</f>
        <v>0</v>
      </c>
      <c r="BG178" s="193">
        <f>IF(N178="zákl. přenesená",J178,0)</f>
        <v>0</v>
      </c>
      <c r="BH178" s="193">
        <f>IF(N178="sníž. přenesená",J178,0)</f>
        <v>0</v>
      </c>
      <c r="BI178" s="193">
        <f>IF(N178="nulová",J178,0)</f>
        <v>0</v>
      </c>
      <c r="BJ178" s="20" t="s">
        <v>79</v>
      </c>
      <c r="BK178" s="193">
        <f>ROUND(I178*H178,2)</f>
        <v>0</v>
      </c>
      <c r="BL178" s="20" t="s">
        <v>908</v>
      </c>
      <c r="BM178" s="192" t="s">
        <v>1177</v>
      </c>
    </row>
    <row r="179" spans="1:65" s="2" customFormat="1" ht="54">
      <c r="A179" s="37"/>
      <c r="B179" s="38"/>
      <c r="C179" s="39"/>
      <c r="D179" s="194" t="s">
        <v>167</v>
      </c>
      <c r="E179" s="39"/>
      <c r="F179" s="195" t="s">
        <v>923</v>
      </c>
      <c r="G179" s="39"/>
      <c r="H179" s="39"/>
      <c r="I179" s="196"/>
      <c r="J179" s="39"/>
      <c r="K179" s="39"/>
      <c r="L179" s="42"/>
      <c r="M179" s="197"/>
      <c r="N179" s="198"/>
      <c r="O179" s="67"/>
      <c r="P179" s="67"/>
      <c r="Q179" s="67"/>
      <c r="R179" s="67"/>
      <c r="S179" s="67"/>
      <c r="T179" s="68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20" t="s">
        <v>167</v>
      </c>
      <c r="AU179" s="20" t="s">
        <v>79</v>
      </c>
    </row>
    <row r="180" spans="1:65" s="2" customFormat="1" ht="27">
      <c r="A180" s="37"/>
      <c r="B180" s="38"/>
      <c r="C180" s="39"/>
      <c r="D180" s="194" t="s">
        <v>862</v>
      </c>
      <c r="E180" s="39"/>
      <c r="F180" s="246" t="s">
        <v>911</v>
      </c>
      <c r="G180" s="39"/>
      <c r="H180" s="39"/>
      <c r="I180" s="196"/>
      <c r="J180" s="39"/>
      <c r="K180" s="39"/>
      <c r="L180" s="42"/>
      <c r="M180" s="197"/>
      <c r="N180" s="198"/>
      <c r="O180" s="67"/>
      <c r="P180" s="67"/>
      <c r="Q180" s="67"/>
      <c r="R180" s="67"/>
      <c r="S180" s="67"/>
      <c r="T180" s="68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20" t="s">
        <v>862</v>
      </c>
      <c r="AU180" s="20" t="s">
        <v>79</v>
      </c>
    </row>
    <row r="181" spans="1:65" s="13" customFormat="1">
      <c r="B181" s="201"/>
      <c r="C181" s="202"/>
      <c r="D181" s="194" t="s">
        <v>176</v>
      </c>
      <c r="E181" s="203" t="s">
        <v>19</v>
      </c>
      <c r="F181" s="204" t="s">
        <v>924</v>
      </c>
      <c r="G181" s="202"/>
      <c r="H181" s="203" t="s">
        <v>19</v>
      </c>
      <c r="I181" s="205"/>
      <c r="J181" s="202"/>
      <c r="K181" s="202"/>
      <c r="L181" s="206"/>
      <c r="M181" s="207"/>
      <c r="N181" s="208"/>
      <c r="O181" s="208"/>
      <c r="P181" s="208"/>
      <c r="Q181" s="208"/>
      <c r="R181" s="208"/>
      <c r="S181" s="208"/>
      <c r="T181" s="209"/>
      <c r="AT181" s="210" t="s">
        <v>176</v>
      </c>
      <c r="AU181" s="210" t="s">
        <v>79</v>
      </c>
      <c r="AV181" s="13" t="s">
        <v>79</v>
      </c>
      <c r="AW181" s="13" t="s">
        <v>34</v>
      </c>
      <c r="AX181" s="13" t="s">
        <v>72</v>
      </c>
      <c r="AY181" s="210" t="s">
        <v>158</v>
      </c>
    </row>
    <row r="182" spans="1:65" s="13" customFormat="1">
      <c r="B182" s="201"/>
      <c r="C182" s="202"/>
      <c r="D182" s="194" t="s">
        <v>176</v>
      </c>
      <c r="E182" s="203" t="s">
        <v>19</v>
      </c>
      <c r="F182" s="204" t="s">
        <v>912</v>
      </c>
      <c r="G182" s="202"/>
      <c r="H182" s="203" t="s">
        <v>19</v>
      </c>
      <c r="I182" s="205"/>
      <c r="J182" s="202"/>
      <c r="K182" s="202"/>
      <c r="L182" s="206"/>
      <c r="M182" s="207"/>
      <c r="N182" s="208"/>
      <c r="O182" s="208"/>
      <c r="P182" s="208"/>
      <c r="Q182" s="208"/>
      <c r="R182" s="208"/>
      <c r="S182" s="208"/>
      <c r="T182" s="209"/>
      <c r="AT182" s="210" t="s">
        <v>176</v>
      </c>
      <c r="AU182" s="210" t="s">
        <v>79</v>
      </c>
      <c r="AV182" s="13" t="s">
        <v>79</v>
      </c>
      <c r="AW182" s="13" t="s">
        <v>34</v>
      </c>
      <c r="AX182" s="13" t="s">
        <v>72</v>
      </c>
      <c r="AY182" s="210" t="s">
        <v>158</v>
      </c>
    </row>
    <row r="183" spans="1:65" s="14" customFormat="1">
      <c r="B183" s="211"/>
      <c r="C183" s="212"/>
      <c r="D183" s="194" t="s">
        <v>176</v>
      </c>
      <c r="E183" s="213" t="s">
        <v>19</v>
      </c>
      <c r="F183" s="214" t="s">
        <v>1178</v>
      </c>
      <c r="G183" s="212"/>
      <c r="H183" s="215">
        <v>2.3039999999999998</v>
      </c>
      <c r="I183" s="216"/>
      <c r="J183" s="212"/>
      <c r="K183" s="212"/>
      <c r="L183" s="217"/>
      <c r="M183" s="218"/>
      <c r="N183" s="219"/>
      <c r="O183" s="219"/>
      <c r="P183" s="219"/>
      <c r="Q183" s="219"/>
      <c r="R183" s="219"/>
      <c r="S183" s="219"/>
      <c r="T183" s="220"/>
      <c r="AT183" s="221" t="s">
        <v>176</v>
      </c>
      <c r="AU183" s="221" t="s">
        <v>79</v>
      </c>
      <c r="AV183" s="14" t="s">
        <v>81</v>
      </c>
      <c r="AW183" s="14" t="s">
        <v>34</v>
      </c>
      <c r="AX183" s="14" t="s">
        <v>72</v>
      </c>
      <c r="AY183" s="221" t="s">
        <v>158</v>
      </c>
    </row>
    <row r="184" spans="1:65" s="13" customFormat="1">
      <c r="B184" s="201"/>
      <c r="C184" s="202"/>
      <c r="D184" s="194" t="s">
        <v>176</v>
      </c>
      <c r="E184" s="203" t="s">
        <v>19</v>
      </c>
      <c r="F184" s="204" t="s">
        <v>914</v>
      </c>
      <c r="G184" s="202"/>
      <c r="H184" s="203" t="s">
        <v>19</v>
      </c>
      <c r="I184" s="205"/>
      <c r="J184" s="202"/>
      <c r="K184" s="202"/>
      <c r="L184" s="206"/>
      <c r="M184" s="207"/>
      <c r="N184" s="208"/>
      <c r="O184" s="208"/>
      <c r="P184" s="208"/>
      <c r="Q184" s="208"/>
      <c r="R184" s="208"/>
      <c r="S184" s="208"/>
      <c r="T184" s="209"/>
      <c r="AT184" s="210" t="s">
        <v>176</v>
      </c>
      <c r="AU184" s="210" t="s">
        <v>79</v>
      </c>
      <c r="AV184" s="13" t="s">
        <v>79</v>
      </c>
      <c r="AW184" s="13" t="s">
        <v>34</v>
      </c>
      <c r="AX184" s="13" t="s">
        <v>72</v>
      </c>
      <c r="AY184" s="210" t="s">
        <v>158</v>
      </c>
    </row>
    <row r="185" spans="1:65" s="14" customFormat="1">
      <c r="B185" s="211"/>
      <c r="C185" s="212"/>
      <c r="D185" s="194" t="s">
        <v>176</v>
      </c>
      <c r="E185" s="213" t="s">
        <v>19</v>
      </c>
      <c r="F185" s="214" t="s">
        <v>1179</v>
      </c>
      <c r="G185" s="212"/>
      <c r="H185" s="215">
        <v>134.63999999999999</v>
      </c>
      <c r="I185" s="216"/>
      <c r="J185" s="212"/>
      <c r="K185" s="212"/>
      <c r="L185" s="217"/>
      <c r="M185" s="218"/>
      <c r="N185" s="219"/>
      <c r="O185" s="219"/>
      <c r="P185" s="219"/>
      <c r="Q185" s="219"/>
      <c r="R185" s="219"/>
      <c r="S185" s="219"/>
      <c r="T185" s="220"/>
      <c r="AT185" s="221" t="s">
        <v>176</v>
      </c>
      <c r="AU185" s="221" t="s">
        <v>79</v>
      </c>
      <c r="AV185" s="14" t="s">
        <v>81</v>
      </c>
      <c r="AW185" s="14" t="s">
        <v>34</v>
      </c>
      <c r="AX185" s="14" t="s">
        <v>72</v>
      </c>
      <c r="AY185" s="221" t="s">
        <v>158</v>
      </c>
    </row>
    <row r="186" spans="1:65" s="13" customFormat="1">
      <c r="B186" s="201"/>
      <c r="C186" s="202"/>
      <c r="D186" s="194" t="s">
        <v>176</v>
      </c>
      <c r="E186" s="203" t="s">
        <v>19</v>
      </c>
      <c r="F186" s="204" t="s">
        <v>829</v>
      </c>
      <c r="G186" s="202"/>
      <c r="H186" s="203" t="s">
        <v>19</v>
      </c>
      <c r="I186" s="205"/>
      <c r="J186" s="202"/>
      <c r="K186" s="202"/>
      <c r="L186" s="206"/>
      <c r="M186" s="207"/>
      <c r="N186" s="208"/>
      <c r="O186" s="208"/>
      <c r="P186" s="208"/>
      <c r="Q186" s="208"/>
      <c r="R186" s="208"/>
      <c r="S186" s="208"/>
      <c r="T186" s="209"/>
      <c r="AT186" s="210" t="s">
        <v>176</v>
      </c>
      <c r="AU186" s="210" t="s">
        <v>79</v>
      </c>
      <c r="AV186" s="13" t="s">
        <v>79</v>
      </c>
      <c r="AW186" s="13" t="s">
        <v>34</v>
      </c>
      <c r="AX186" s="13" t="s">
        <v>72</v>
      </c>
      <c r="AY186" s="210" t="s">
        <v>158</v>
      </c>
    </row>
    <row r="187" spans="1:65" s="14" customFormat="1">
      <c r="B187" s="211"/>
      <c r="C187" s="212"/>
      <c r="D187" s="194" t="s">
        <v>176</v>
      </c>
      <c r="E187" s="213" t="s">
        <v>19</v>
      </c>
      <c r="F187" s="214" t="s">
        <v>1180</v>
      </c>
      <c r="G187" s="212"/>
      <c r="H187" s="215">
        <v>48.96</v>
      </c>
      <c r="I187" s="216"/>
      <c r="J187" s="212"/>
      <c r="K187" s="212"/>
      <c r="L187" s="217"/>
      <c r="M187" s="218"/>
      <c r="N187" s="219"/>
      <c r="O187" s="219"/>
      <c r="P187" s="219"/>
      <c r="Q187" s="219"/>
      <c r="R187" s="219"/>
      <c r="S187" s="219"/>
      <c r="T187" s="220"/>
      <c r="AT187" s="221" t="s">
        <v>176</v>
      </c>
      <c r="AU187" s="221" t="s">
        <v>79</v>
      </c>
      <c r="AV187" s="14" t="s">
        <v>81</v>
      </c>
      <c r="AW187" s="14" t="s">
        <v>34</v>
      </c>
      <c r="AX187" s="14" t="s">
        <v>72</v>
      </c>
      <c r="AY187" s="221" t="s">
        <v>158</v>
      </c>
    </row>
    <row r="188" spans="1:65" s="13" customFormat="1">
      <c r="B188" s="201"/>
      <c r="C188" s="202"/>
      <c r="D188" s="194" t="s">
        <v>176</v>
      </c>
      <c r="E188" s="203" t="s">
        <v>19</v>
      </c>
      <c r="F188" s="204" t="s">
        <v>918</v>
      </c>
      <c r="G188" s="202"/>
      <c r="H188" s="203" t="s">
        <v>19</v>
      </c>
      <c r="I188" s="205"/>
      <c r="J188" s="202"/>
      <c r="K188" s="202"/>
      <c r="L188" s="206"/>
      <c r="M188" s="207"/>
      <c r="N188" s="208"/>
      <c r="O188" s="208"/>
      <c r="P188" s="208"/>
      <c r="Q188" s="208"/>
      <c r="R188" s="208"/>
      <c r="S188" s="208"/>
      <c r="T188" s="209"/>
      <c r="AT188" s="210" t="s">
        <v>176</v>
      </c>
      <c r="AU188" s="210" t="s">
        <v>79</v>
      </c>
      <c r="AV188" s="13" t="s">
        <v>79</v>
      </c>
      <c r="AW188" s="13" t="s">
        <v>34</v>
      </c>
      <c r="AX188" s="13" t="s">
        <v>72</v>
      </c>
      <c r="AY188" s="210" t="s">
        <v>158</v>
      </c>
    </row>
    <row r="189" spans="1:65" s="14" customFormat="1">
      <c r="B189" s="211"/>
      <c r="C189" s="212"/>
      <c r="D189" s="194" t="s">
        <v>176</v>
      </c>
      <c r="E189" s="213" t="s">
        <v>19</v>
      </c>
      <c r="F189" s="214" t="s">
        <v>1181</v>
      </c>
      <c r="G189" s="212"/>
      <c r="H189" s="215">
        <v>0.28499999999999998</v>
      </c>
      <c r="I189" s="216"/>
      <c r="J189" s="212"/>
      <c r="K189" s="212"/>
      <c r="L189" s="217"/>
      <c r="M189" s="218"/>
      <c r="N189" s="219"/>
      <c r="O189" s="219"/>
      <c r="P189" s="219"/>
      <c r="Q189" s="219"/>
      <c r="R189" s="219"/>
      <c r="S189" s="219"/>
      <c r="T189" s="220"/>
      <c r="AT189" s="221" t="s">
        <v>176</v>
      </c>
      <c r="AU189" s="221" t="s">
        <v>79</v>
      </c>
      <c r="AV189" s="14" t="s">
        <v>81</v>
      </c>
      <c r="AW189" s="14" t="s">
        <v>34</v>
      </c>
      <c r="AX189" s="14" t="s">
        <v>72</v>
      </c>
      <c r="AY189" s="221" t="s">
        <v>158</v>
      </c>
    </row>
    <row r="190" spans="1:65" s="13" customFormat="1">
      <c r="B190" s="201"/>
      <c r="C190" s="202"/>
      <c r="D190" s="194" t="s">
        <v>176</v>
      </c>
      <c r="E190" s="203" t="s">
        <v>19</v>
      </c>
      <c r="F190" s="204" t="s">
        <v>929</v>
      </c>
      <c r="G190" s="202"/>
      <c r="H190" s="203" t="s">
        <v>19</v>
      </c>
      <c r="I190" s="205"/>
      <c r="J190" s="202"/>
      <c r="K190" s="202"/>
      <c r="L190" s="206"/>
      <c r="M190" s="207"/>
      <c r="N190" s="208"/>
      <c r="O190" s="208"/>
      <c r="P190" s="208"/>
      <c r="Q190" s="208"/>
      <c r="R190" s="208"/>
      <c r="S190" s="208"/>
      <c r="T190" s="209"/>
      <c r="AT190" s="210" t="s">
        <v>176</v>
      </c>
      <c r="AU190" s="210" t="s">
        <v>79</v>
      </c>
      <c r="AV190" s="13" t="s">
        <v>79</v>
      </c>
      <c r="AW190" s="13" t="s">
        <v>34</v>
      </c>
      <c r="AX190" s="13" t="s">
        <v>72</v>
      </c>
      <c r="AY190" s="210" t="s">
        <v>158</v>
      </c>
    </row>
    <row r="191" spans="1:65" s="13" customFormat="1">
      <c r="B191" s="201"/>
      <c r="C191" s="202"/>
      <c r="D191" s="194" t="s">
        <v>176</v>
      </c>
      <c r="E191" s="203" t="s">
        <v>19</v>
      </c>
      <c r="F191" s="204" t="s">
        <v>815</v>
      </c>
      <c r="G191" s="202"/>
      <c r="H191" s="203" t="s">
        <v>19</v>
      </c>
      <c r="I191" s="205"/>
      <c r="J191" s="202"/>
      <c r="K191" s="202"/>
      <c r="L191" s="206"/>
      <c r="M191" s="207"/>
      <c r="N191" s="208"/>
      <c r="O191" s="208"/>
      <c r="P191" s="208"/>
      <c r="Q191" s="208"/>
      <c r="R191" s="208"/>
      <c r="S191" s="208"/>
      <c r="T191" s="209"/>
      <c r="AT191" s="210" t="s">
        <v>176</v>
      </c>
      <c r="AU191" s="210" t="s">
        <v>79</v>
      </c>
      <c r="AV191" s="13" t="s">
        <v>79</v>
      </c>
      <c r="AW191" s="13" t="s">
        <v>34</v>
      </c>
      <c r="AX191" s="13" t="s">
        <v>72</v>
      </c>
      <c r="AY191" s="210" t="s">
        <v>158</v>
      </c>
    </row>
    <row r="192" spans="1:65" s="14" customFormat="1">
      <c r="B192" s="211"/>
      <c r="C192" s="212"/>
      <c r="D192" s="194" t="s">
        <v>176</v>
      </c>
      <c r="E192" s="213" t="s">
        <v>19</v>
      </c>
      <c r="F192" s="214" t="s">
        <v>1182</v>
      </c>
      <c r="G192" s="212"/>
      <c r="H192" s="215">
        <v>115.2</v>
      </c>
      <c r="I192" s="216"/>
      <c r="J192" s="212"/>
      <c r="K192" s="212"/>
      <c r="L192" s="217"/>
      <c r="M192" s="218"/>
      <c r="N192" s="219"/>
      <c r="O192" s="219"/>
      <c r="P192" s="219"/>
      <c r="Q192" s="219"/>
      <c r="R192" s="219"/>
      <c r="S192" s="219"/>
      <c r="T192" s="220"/>
      <c r="AT192" s="221" t="s">
        <v>176</v>
      </c>
      <c r="AU192" s="221" t="s">
        <v>79</v>
      </c>
      <c r="AV192" s="14" t="s">
        <v>81</v>
      </c>
      <c r="AW192" s="14" t="s">
        <v>34</v>
      </c>
      <c r="AX192" s="14" t="s">
        <v>72</v>
      </c>
      <c r="AY192" s="221" t="s">
        <v>158</v>
      </c>
    </row>
    <row r="193" spans="1:65" s="15" customFormat="1">
      <c r="B193" s="222"/>
      <c r="C193" s="223"/>
      <c r="D193" s="194" t="s">
        <v>176</v>
      </c>
      <c r="E193" s="224" t="s">
        <v>19</v>
      </c>
      <c r="F193" s="225" t="s">
        <v>179</v>
      </c>
      <c r="G193" s="223"/>
      <c r="H193" s="226">
        <v>301.38900000000001</v>
      </c>
      <c r="I193" s="227"/>
      <c r="J193" s="223"/>
      <c r="K193" s="223"/>
      <c r="L193" s="228"/>
      <c r="M193" s="229"/>
      <c r="N193" s="230"/>
      <c r="O193" s="230"/>
      <c r="P193" s="230"/>
      <c r="Q193" s="230"/>
      <c r="R193" s="230"/>
      <c r="S193" s="230"/>
      <c r="T193" s="231"/>
      <c r="AT193" s="232" t="s">
        <v>176</v>
      </c>
      <c r="AU193" s="232" t="s">
        <v>79</v>
      </c>
      <c r="AV193" s="15" t="s">
        <v>165</v>
      </c>
      <c r="AW193" s="15" t="s">
        <v>34</v>
      </c>
      <c r="AX193" s="15" t="s">
        <v>79</v>
      </c>
      <c r="AY193" s="232" t="s">
        <v>158</v>
      </c>
    </row>
    <row r="194" spans="1:65" s="2" customFormat="1" ht="24.25" customHeight="1">
      <c r="A194" s="37"/>
      <c r="B194" s="38"/>
      <c r="C194" s="181" t="s">
        <v>298</v>
      </c>
      <c r="D194" s="181" t="s">
        <v>160</v>
      </c>
      <c r="E194" s="182" t="s">
        <v>948</v>
      </c>
      <c r="F194" s="183" t="s">
        <v>949</v>
      </c>
      <c r="G194" s="184" t="s">
        <v>223</v>
      </c>
      <c r="H194" s="185">
        <v>57.6</v>
      </c>
      <c r="I194" s="186"/>
      <c r="J194" s="187">
        <f>ROUND(I194*H194,2)</f>
        <v>0</v>
      </c>
      <c r="K194" s="183" t="s">
        <v>805</v>
      </c>
      <c r="L194" s="42"/>
      <c r="M194" s="188" t="s">
        <v>19</v>
      </c>
      <c r="N194" s="189" t="s">
        <v>43</v>
      </c>
      <c r="O194" s="67"/>
      <c r="P194" s="190">
        <f>O194*H194</f>
        <v>0</v>
      </c>
      <c r="Q194" s="190">
        <v>0</v>
      </c>
      <c r="R194" s="190">
        <f>Q194*H194</f>
        <v>0</v>
      </c>
      <c r="S194" s="190">
        <v>0</v>
      </c>
      <c r="T194" s="191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192" t="s">
        <v>908</v>
      </c>
      <c r="AT194" s="192" t="s">
        <v>160</v>
      </c>
      <c r="AU194" s="192" t="s">
        <v>79</v>
      </c>
      <c r="AY194" s="20" t="s">
        <v>158</v>
      </c>
      <c r="BE194" s="193">
        <f>IF(N194="základní",J194,0)</f>
        <v>0</v>
      </c>
      <c r="BF194" s="193">
        <f>IF(N194="snížená",J194,0)</f>
        <v>0</v>
      </c>
      <c r="BG194" s="193">
        <f>IF(N194="zákl. přenesená",J194,0)</f>
        <v>0</v>
      </c>
      <c r="BH194" s="193">
        <f>IF(N194="sníž. přenesená",J194,0)</f>
        <v>0</v>
      </c>
      <c r="BI194" s="193">
        <f>IF(N194="nulová",J194,0)</f>
        <v>0</v>
      </c>
      <c r="BJ194" s="20" t="s">
        <v>79</v>
      </c>
      <c r="BK194" s="193">
        <f>ROUND(I194*H194,2)</f>
        <v>0</v>
      </c>
      <c r="BL194" s="20" t="s">
        <v>908</v>
      </c>
      <c r="BM194" s="192" t="s">
        <v>1183</v>
      </c>
    </row>
    <row r="195" spans="1:65" s="2" customFormat="1" ht="54">
      <c r="A195" s="37"/>
      <c r="B195" s="38"/>
      <c r="C195" s="39"/>
      <c r="D195" s="194" t="s">
        <v>167</v>
      </c>
      <c r="E195" s="39"/>
      <c r="F195" s="195" t="s">
        <v>951</v>
      </c>
      <c r="G195" s="39"/>
      <c r="H195" s="39"/>
      <c r="I195" s="196"/>
      <c r="J195" s="39"/>
      <c r="K195" s="39"/>
      <c r="L195" s="42"/>
      <c r="M195" s="197"/>
      <c r="N195" s="198"/>
      <c r="O195" s="67"/>
      <c r="P195" s="67"/>
      <c r="Q195" s="67"/>
      <c r="R195" s="67"/>
      <c r="S195" s="67"/>
      <c r="T195" s="68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20" t="s">
        <v>167</v>
      </c>
      <c r="AU195" s="20" t="s">
        <v>79</v>
      </c>
    </row>
    <row r="196" spans="1:65" s="13" customFormat="1">
      <c r="B196" s="201"/>
      <c r="C196" s="202"/>
      <c r="D196" s="194" t="s">
        <v>176</v>
      </c>
      <c r="E196" s="203" t="s">
        <v>19</v>
      </c>
      <c r="F196" s="204" t="s">
        <v>952</v>
      </c>
      <c r="G196" s="202"/>
      <c r="H196" s="203" t="s">
        <v>19</v>
      </c>
      <c r="I196" s="205"/>
      <c r="J196" s="202"/>
      <c r="K196" s="202"/>
      <c r="L196" s="206"/>
      <c r="M196" s="207"/>
      <c r="N196" s="208"/>
      <c r="O196" s="208"/>
      <c r="P196" s="208"/>
      <c r="Q196" s="208"/>
      <c r="R196" s="208"/>
      <c r="S196" s="208"/>
      <c r="T196" s="209"/>
      <c r="AT196" s="210" t="s">
        <v>176</v>
      </c>
      <c r="AU196" s="210" t="s">
        <v>79</v>
      </c>
      <c r="AV196" s="13" t="s">
        <v>79</v>
      </c>
      <c r="AW196" s="13" t="s">
        <v>34</v>
      </c>
      <c r="AX196" s="13" t="s">
        <v>72</v>
      </c>
      <c r="AY196" s="210" t="s">
        <v>158</v>
      </c>
    </row>
    <row r="197" spans="1:65" s="14" customFormat="1">
      <c r="B197" s="211"/>
      <c r="C197" s="212"/>
      <c r="D197" s="194" t="s">
        <v>176</v>
      </c>
      <c r="E197" s="213" t="s">
        <v>19</v>
      </c>
      <c r="F197" s="214" t="s">
        <v>1175</v>
      </c>
      <c r="G197" s="212"/>
      <c r="H197" s="215">
        <v>57.6</v>
      </c>
      <c r="I197" s="216"/>
      <c r="J197" s="212"/>
      <c r="K197" s="212"/>
      <c r="L197" s="217"/>
      <c r="M197" s="218"/>
      <c r="N197" s="219"/>
      <c r="O197" s="219"/>
      <c r="P197" s="219"/>
      <c r="Q197" s="219"/>
      <c r="R197" s="219"/>
      <c r="S197" s="219"/>
      <c r="T197" s="220"/>
      <c r="AT197" s="221" t="s">
        <v>176</v>
      </c>
      <c r="AU197" s="221" t="s">
        <v>79</v>
      </c>
      <c r="AV197" s="14" t="s">
        <v>81</v>
      </c>
      <c r="AW197" s="14" t="s">
        <v>34</v>
      </c>
      <c r="AX197" s="14" t="s">
        <v>72</v>
      </c>
      <c r="AY197" s="221" t="s">
        <v>158</v>
      </c>
    </row>
    <row r="198" spans="1:65" s="15" customFormat="1">
      <c r="B198" s="222"/>
      <c r="C198" s="223"/>
      <c r="D198" s="194" t="s">
        <v>176</v>
      </c>
      <c r="E198" s="224" t="s">
        <v>19</v>
      </c>
      <c r="F198" s="225" t="s">
        <v>179</v>
      </c>
      <c r="G198" s="223"/>
      <c r="H198" s="226">
        <v>57.6</v>
      </c>
      <c r="I198" s="227"/>
      <c r="J198" s="223"/>
      <c r="K198" s="223"/>
      <c r="L198" s="228"/>
      <c r="M198" s="229"/>
      <c r="N198" s="230"/>
      <c r="O198" s="230"/>
      <c r="P198" s="230"/>
      <c r="Q198" s="230"/>
      <c r="R198" s="230"/>
      <c r="S198" s="230"/>
      <c r="T198" s="231"/>
      <c r="AT198" s="232" t="s">
        <v>176</v>
      </c>
      <c r="AU198" s="232" t="s">
        <v>79</v>
      </c>
      <c r="AV198" s="15" t="s">
        <v>165</v>
      </c>
      <c r="AW198" s="15" t="s">
        <v>34</v>
      </c>
      <c r="AX198" s="15" t="s">
        <v>79</v>
      </c>
      <c r="AY198" s="232" t="s">
        <v>158</v>
      </c>
    </row>
    <row r="199" spans="1:65" s="2" customFormat="1" ht="16.5" customHeight="1">
      <c r="A199" s="37"/>
      <c r="B199" s="38"/>
      <c r="C199" s="181" t="s">
        <v>304</v>
      </c>
      <c r="D199" s="181" t="s">
        <v>160</v>
      </c>
      <c r="E199" s="182" t="s">
        <v>953</v>
      </c>
      <c r="F199" s="183" t="s">
        <v>954</v>
      </c>
      <c r="G199" s="184" t="s">
        <v>223</v>
      </c>
      <c r="H199" s="185">
        <v>6.0000000000000001E-3</v>
      </c>
      <c r="I199" s="186"/>
      <c r="J199" s="187">
        <f>ROUND(I199*H199,2)</f>
        <v>0</v>
      </c>
      <c r="K199" s="183" t="s">
        <v>805</v>
      </c>
      <c r="L199" s="42"/>
      <c r="M199" s="188" t="s">
        <v>19</v>
      </c>
      <c r="N199" s="189" t="s">
        <v>43</v>
      </c>
      <c r="O199" s="67"/>
      <c r="P199" s="190">
        <f>O199*H199</f>
        <v>0</v>
      </c>
      <c r="Q199" s="190">
        <v>0</v>
      </c>
      <c r="R199" s="190">
        <f>Q199*H199</f>
        <v>0</v>
      </c>
      <c r="S199" s="190">
        <v>0</v>
      </c>
      <c r="T199" s="191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192" t="s">
        <v>794</v>
      </c>
      <c r="AT199" s="192" t="s">
        <v>160</v>
      </c>
      <c r="AU199" s="192" t="s">
        <v>79</v>
      </c>
      <c r="AY199" s="20" t="s">
        <v>158</v>
      </c>
      <c r="BE199" s="193">
        <f>IF(N199="základní",J199,0)</f>
        <v>0</v>
      </c>
      <c r="BF199" s="193">
        <f>IF(N199="snížená",J199,0)</f>
        <v>0</v>
      </c>
      <c r="BG199" s="193">
        <f>IF(N199="zákl. přenesená",J199,0)</f>
        <v>0</v>
      </c>
      <c r="BH199" s="193">
        <f>IF(N199="sníž. přenesená",J199,0)</f>
        <v>0</v>
      </c>
      <c r="BI199" s="193">
        <f>IF(N199="nulová",J199,0)</f>
        <v>0</v>
      </c>
      <c r="BJ199" s="20" t="s">
        <v>79</v>
      </c>
      <c r="BK199" s="193">
        <f>ROUND(I199*H199,2)</f>
        <v>0</v>
      </c>
      <c r="BL199" s="20" t="s">
        <v>794</v>
      </c>
      <c r="BM199" s="192" t="s">
        <v>1184</v>
      </c>
    </row>
    <row r="200" spans="1:65" s="2" customFormat="1" ht="54">
      <c r="A200" s="37"/>
      <c r="B200" s="38"/>
      <c r="C200" s="39"/>
      <c r="D200" s="194" t="s">
        <v>167</v>
      </c>
      <c r="E200" s="39"/>
      <c r="F200" s="195" t="s">
        <v>956</v>
      </c>
      <c r="G200" s="39"/>
      <c r="H200" s="39"/>
      <c r="I200" s="196"/>
      <c r="J200" s="39"/>
      <c r="K200" s="39"/>
      <c r="L200" s="42"/>
      <c r="M200" s="197"/>
      <c r="N200" s="198"/>
      <c r="O200" s="67"/>
      <c r="P200" s="67"/>
      <c r="Q200" s="67"/>
      <c r="R200" s="67"/>
      <c r="S200" s="67"/>
      <c r="T200" s="68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20" t="s">
        <v>167</v>
      </c>
      <c r="AU200" s="20" t="s">
        <v>79</v>
      </c>
    </row>
    <row r="201" spans="1:65" s="13" customFormat="1">
      <c r="B201" s="201"/>
      <c r="C201" s="202"/>
      <c r="D201" s="194" t="s">
        <v>176</v>
      </c>
      <c r="E201" s="203" t="s">
        <v>19</v>
      </c>
      <c r="F201" s="204" t="s">
        <v>957</v>
      </c>
      <c r="G201" s="202"/>
      <c r="H201" s="203" t="s">
        <v>19</v>
      </c>
      <c r="I201" s="205"/>
      <c r="J201" s="202"/>
      <c r="K201" s="202"/>
      <c r="L201" s="206"/>
      <c r="M201" s="207"/>
      <c r="N201" s="208"/>
      <c r="O201" s="208"/>
      <c r="P201" s="208"/>
      <c r="Q201" s="208"/>
      <c r="R201" s="208"/>
      <c r="S201" s="208"/>
      <c r="T201" s="209"/>
      <c r="AT201" s="210" t="s">
        <v>176</v>
      </c>
      <c r="AU201" s="210" t="s">
        <v>79</v>
      </c>
      <c r="AV201" s="13" t="s">
        <v>79</v>
      </c>
      <c r="AW201" s="13" t="s">
        <v>34</v>
      </c>
      <c r="AX201" s="13" t="s">
        <v>72</v>
      </c>
      <c r="AY201" s="210" t="s">
        <v>158</v>
      </c>
    </row>
    <row r="202" spans="1:65" s="14" customFormat="1">
      <c r="B202" s="211"/>
      <c r="C202" s="212"/>
      <c r="D202" s="194" t="s">
        <v>176</v>
      </c>
      <c r="E202" s="213" t="s">
        <v>19</v>
      </c>
      <c r="F202" s="214" t="s">
        <v>1185</v>
      </c>
      <c r="G202" s="212"/>
      <c r="H202" s="215">
        <v>6.0000000000000001E-3</v>
      </c>
      <c r="I202" s="216"/>
      <c r="J202" s="212"/>
      <c r="K202" s="212"/>
      <c r="L202" s="217"/>
      <c r="M202" s="218"/>
      <c r="N202" s="219"/>
      <c r="O202" s="219"/>
      <c r="P202" s="219"/>
      <c r="Q202" s="219"/>
      <c r="R202" s="219"/>
      <c r="S202" s="219"/>
      <c r="T202" s="220"/>
      <c r="AT202" s="221" t="s">
        <v>176</v>
      </c>
      <c r="AU202" s="221" t="s">
        <v>79</v>
      </c>
      <c r="AV202" s="14" t="s">
        <v>81</v>
      </c>
      <c r="AW202" s="14" t="s">
        <v>34</v>
      </c>
      <c r="AX202" s="14" t="s">
        <v>72</v>
      </c>
      <c r="AY202" s="221" t="s">
        <v>158</v>
      </c>
    </row>
    <row r="203" spans="1:65" s="15" customFormat="1">
      <c r="B203" s="222"/>
      <c r="C203" s="223"/>
      <c r="D203" s="194" t="s">
        <v>176</v>
      </c>
      <c r="E203" s="224" t="s">
        <v>19</v>
      </c>
      <c r="F203" s="225" t="s">
        <v>179</v>
      </c>
      <c r="G203" s="223"/>
      <c r="H203" s="226">
        <v>6.0000000000000001E-3</v>
      </c>
      <c r="I203" s="227"/>
      <c r="J203" s="223"/>
      <c r="K203" s="223"/>
      <c r="L203" s="228"/>
      <c r="M203" s="243"/>
      <c r="N203" s="244"/>
      <c r="O203" s="244"/>
      <c r="P203" s="244"/>
      <c r="Q203" s="244"/>
      <c r="R203" s="244"/>
      <c r="S203" s="244"/>
      <c r="T203" s="245"/>
      <c r="AT203" s="232" t="s">
        <v>176</v>
      </c>
      <c r="AU203" s="232" t="s">
        <v>79</v>
      </c>
      <c r="AV203" s="15" t="s">
        <v>165</v>
      </c>
      <c r="AW203" s="15" t="s">
        <v>34</v>
      </c>
      <c r="AX203" s="15" t="s">
        <v>79</v>
      </c>
      <c r="AY203" s="232" t="s">
        <v>158</v>
      </c>
    </row>
    <row r="204" spans="1:65" s="2" customFormat="1" ht="7" customHeight="1">
      <c r="A204" s="37"/>
      <c r="B204" s="50"/>
      <c r="C204" s="51"/>
      <c r="D204" s="51"/>
      <c r="E204" s="51"/>
      <c r="F204" s="51"/>
      <c r="G204" s="51"/>
      <c r="H204" s="51"/>
      <c r="I204" s="51"/>
      <c r="J204" s="51"/>
      <c r="K204" s="51"/>
      <c r="L204" s="42"/>
      <c r="M204" s="37"/>
      <c r="O204" s="37"/>
      <c r="P204" s="37"/>
      <c r="Q204" s="37"/>
      <c r="R204" s="37"/>
      <c r="S204" s="37"/>
      <c r="T204" s="37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</row>
  </sheetData>
  <sheetProtection algorithmName="SHA-512" hashValue="sgcbC0w+Aioa7AzLScCk+C7bhy+r9412NoxIGGGEFd4ONi0g68KHPGAnY2AZCITndVLJ6ASiTERr8/wheNggbQ==" saltValue="ppjqyCtA4s/rETnX03aOmq020tnwmGBHJ22drFbPU72GqTO4vy1kozGRjYLHvjeQd313Uy28gkRFg1SVQTuNMA==" spinCount="100000" sheet="1" objects="1" scenarios="1" formatColumns="0" formatRows="0" autoFilter="0"/>
  <autoFilter ref="C87:K203" xr:uid="{00000000-0009-0000-0000-000004000000}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975"/>
  <sheetViews>
    <sheetView showGridLines="0" workbookViewId="0"/>
  </sheetViews>
  <sheetFormatPr defaultRowHeight="10"/>
  <cols>
    <col min="1" max="1" width="8.33203125" style="1" customWidth="1"/>
    <col min="2" max="2" width="1.1093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365"/>
      <c r="M2" s="365"/>
      <c r="N2" s="365"/>
      <c r="O2" s="365"/>
      <c r="P2" s="365"/>
      <c r="Q2" s="365"/>
      <c r="R2" s="365"/>
      <c r="S2" s="365"/>
      <c r="T2" s="365"/>
      <c r="U2" s="365"/>
      <c r="V2" s="365"/>
      <c r="AT2" s="20" t="s">
        <v>104</v>
      </c>
    </row>
    <row r="3" spans="1:46" s="1" customFormat="1" ht="7" customHeight="1">
      <c r="B3" s="111"/>
      <c r="C3" s="112"/>
      <c r="D3" s="112"/>
      <c r="E3" s="112"/>
      <c r="F3" s="112"/>
      <c r="G3" s="112"/>
      <c r="H3" s="112"/>
      <c r="I3" s="112"/>
      <c r="J3" s="112"/>
      <c r="K3" s="112"/>
      <c r="L3" s="23"/>
      <c r="AT3" s="20" t="s">
        <v>81</v>
      </c>
    </row>
    <row r="4" spans="1:46" s="1" customFormat="1" ht="25" customHeight="1">
      <c r="B4" s="23"/>
      <c r="D4" s="113" t="s">
        <v>120</v>
      </c>
      <c r="L4" s="23"/>
      <c r="M4" s="114" t="s">
        <v>10</v>
      </c>
      <c r="AT4" s="20" t="s">
        <v>4</v>
      </c>
    </row>
    <row r="5" spans="1:46" s="1" customFormat="1" ht="7" customHeight="1">
      <c r="B5" s="23"/>
      <c r="L5" s="23"/>
    </row>
    <row r="6" spans="1:46" s="1" customFormat="1" ht="12" customHeight="1">
      <c r="B6" s="23"/>
      <c r="D6" s="115" t="s">
        <v>16</v>
      </c>
      <c r="L6" s="23"/>
    </row>
    <row r="7" spans="1:46" s="1" customFormat="1" ht="16.5" customHeight="1">
      <c r="B7" s="23"/>
      <c r="E7" s="397" t="str">
        <f>'Rekapitulace stavby'!K6</f>
        <v>Oprava mostních objektů na trati Krnov - Opava</v>
      </c>
      <c r="F7" s="398"/>
      <c r="G7" s="398"/>
      <c r="H7" s="398"/>
      <c r="L7" s="23"/>
    </row>
    <row r="8" spans="1:46" s="1" customFormat="1" ht="12" customHeight="1">
      <c r="B8" s="23"/>
      <c r="D8" s="115" t="s">
        <v>121</v>
      </c>
      <c r="L8" s="23"/>
    </row>
    <row r="9" spans="1:46" s="2" customFormat="1" ht="16.5" customHeight="1">
      <c r="A9" s="37"/>
      <c r="B9" s="42"/>
      <c r="C9" s="37"/>
      <c r="D9" s="37"/>
      <c r="E9" s="397" t="s">
        <v>1186</v>
      </c>
      <c r="F9" s="399"/>
      <c r="G9" s="399"/>
      <c r="H9" s="399"/>
      <c r="I9" s="37"/>
      <c r="J9" s="37"/>
      <c r="K9" s="37"/>
      <c r="L9" s="116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pans="1:46" s="2" customFormat="1" ht="12" customHeight="1">
      <c r="A10" s="37"/>
      <c r="B10" s="42"/>
      <c r="C10" s="37"/>
      <c r="D10" s="115" t="s">
        <v>123</v>
      </c>
      <c r="E10" s="37"/>
      <c r="F10" s="37"/>
      <c r="G10" s="37"/>
      <c r="H10" s="37"/>
      <c r="I10" s="37"/>
      <c r="J10" s="37"/>
      <c r="K10" s="37"/>
      <c r="L10" s="116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46" s="2" customFormat="1" ht="30" customHeight="1">
      <c r="A11" s="37"/>
      <c r="B11" s="42"/>
      <c r="C11" s="37"/>
      <c r="D11" s="37"/>
      <c r="E11" s="400" t="s">
        <v>1187</v>
      </c>
      <c r="F11" s="399"/>
      <c r="G11" s="399"/>
      <c r="H11" s="399"/>
      <c r="I11" s="37"/>
      <c r="J11" s="37"/>
      <c r="K11" s="37"/>
      <c r="L11" s="116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pans="1:46" s="2" customFormat="1">
      <c r="A12" s="37"/>
      <c r="B12" s="42"/>
      <c r="C12" s="37"/>
      <c r="D12" s="37"/>
      <c r="E12" s="37"/>
      <c r="F12" s="37"/>
      <c r="G12" s="37"/>
      <c r="H12" s="37"/>
      <c r="I12" s="37"/>
      <c r="J12" s="37"/>
      <c r="K12" s="37"/>
      <c r="L12" s="116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pans="1:46" s="2" customFormat="1" ht="12" customHeight="1">
      <c r="A13" s="37"/>
      <c r="B13" s="42"/>
      <c r="C13" s="37"/>
      <c r="D13" s="115" t="s">
        <v>18</v>
      </c>
      <c r="E13" s="37"/>
      <c r="F13" s="106" t="s">
        <v>19</v>
      </c>
      <c r="G13" s="37"/>
      <c r="H13" s="37"/>
      <c r="I13" s="115" t="s">
        <v>20</v>
      </c>
      <c r="J13" s="106" t="s">
        <v>19</v>
      </c>
      <c r="K13" s="37"/>
      <c r="L13" s="116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pans="1:46" s="2" customFormat="1" ht="12" customHeight="1">
      <c r="A14" s="37"/>
      <c r="B14" s="42"/>
      <c r="C14" s="37"/>
      <c r="D14" s="115" t="s">
        <v>21</v>
      </c>
      <c r="E14" s="37"/>
      <c r="F14" s="106" t="s">
        <v>22</v>
      </c>
      <c r="G14" s="37"/>
      <c r="H14" s="37"/>
      <c r="I14" s="115" t="s">
        <v>23</v>
      </c>
      <c r="J14" s="117">
        <f>'Rekapitulace stavby'!AN8</f>
        <v>0</v>
      </c>
      <c r="K14" s="37"/>
      <c r="L14" s="116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pans="1:46" s="2" customFormat="1" ht="10.9" customHeight="1">
      <c r="A15" s="37"/>
      <c r="B15" s="42"/>
      <c r="C15" s="37"/>
      <c r="D15" s="37"/>
      <c r="E15" s="37"/>
      <c r="F15" s="37"/>
      <c r="G15" s="37"/>
      <c r="H15" s="37"/>
      <c r="I15" s="37"/>
      <c r="J15" s="37"/>
      <c r="K15" s="37"/>
      <c r="L15" s="116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pans="1:46" s="2" customFormat="1" ht="12" customHeight="1">
      <c r="A16" s="37"/>
      <c r="B16" s="42"/>
      <c r="C16" s="37"/>
      <c r="D16" s="115" t="s">
        <v>24</v>
      </c>
      <c r="E16" s="37"/>
      <c r="F16" s="37"/>
      <c r="G16" s="37"/>
      <c r="H16" s="37"/>
      <c r="I16" s="115" t="s">
        <v>25</v>
      </c>
      <c r="J16" s="106" t="s">
        <v>26</v>
      </c>
      <c r="K16" s="37"/>
      <c r="L16" s="116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pans="1:31" s="2" customFormat="1" ht="18" customHeight="1">
      <c r="A17" s="37"/>
      <c r="B17" s="42"/>
      <c r="C17" s="37"/>
      <c r="D17" s="37"/>
      <c r="E17" s="106" t="s">
        <v>125</v>
      </c>
      <c r="F17" s="37"/>
      <c r="G17" s="37"/>
      <c r="H17" s="37"/>
      <c r="I17" s="115" t="s">
        <v>28</v>
      </c>
      <c r="J17" s="106" t="s">
        <v>19</v>
      </c>
      <c r="K17" s="37"/>
      <c r="L17" s="116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pans="1:31" s="2" customFormat="1" ht="7" customHeight="1">
      <c r="A18" s="37"/>
      <c r="B18" s="42"/>
      <c r="C18" s="37"/>
      <c r="D18" s="37"/>
      <c r="E18" s="37"/>
      <c r="F18" s="37"/>
      <c r="G18" s="37"/>
      <c r="H18" s="37"/>
      <c r="I18" s="37"/>
      <c r="J18" s="37"/>
      <c r="K18" s="37"/>
      <c r="L18" s="116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pans="1:31" s="2" customFormat="1" ht="12" customHeight="1">
      <c r="A19" s="37"/>
      <c r="B19" s="42"/>
      <c r="C19" s="37"/>
      <c r="D19" s="115" t="s">
        <v>30</v>
      </c>
      <c r="E19" s="37"/>
      <c r="F19" s="37"/>
      <c r="G19" s="37"/>
      <c r="H19" s="37"/>
      <c r="I19" s="115" t="s">
        <v>25</v>
      </c>
      <c r="J19" s="33" t="str">
        <f>'Rekapitulace stavby'!AN13</f>
        <v>Vyplň údaj</v>
      </c>
      <c r="K19" s="37"/>
      <c r="L19" s="116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pans="1:31" s="2" customFormat="1" ht="18" customHeight="1">
      <c r="A20" s="37"/>
      <c r="B20" s="42"/>
      <c r="C20" s="37"/>
      <c r="D20" s="37"/>
      <c r="E20" s="401" t="str">
        <f>'Rekapitulace stavby'!E14</f>
        <v>Vyplň údaj</v>
      </c>
      <c r="F20" s="402"/>
      <c r="G20" s="402"/>
      <c r="H20" s="402"/>
      <c r="I20" s="115" t="s">
        <v>28</v>
      </c>
      <c r="J20" s="33" t="str">
        <f>'Rekapitulace stavby'!AN14</f>
        <v>Vyplň údaj</v>
      </c>
      <c r="K20" s="37"/>
      <c r="L20" s="116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pans="1:31" s="2" customFormat="1" ht="7" customHeight="1">
      <c r="A21" s="37"/>
      <c r="B21" s="42"/>
      <c r="C21" s="37"/>
      <c r="D21" s="37"/>
      <c r="E21" s="37"/>
      <c r="F21" s="37"/>
      <c r="G21" s="37"/>
      <c r="H21" s="37"/>
      <c r="I21" s="37"/>
      <c r="J21" s="37"/>
      <c r="K21" s="37"/>
      <c r="L21" s="116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pans="1:31" s="2" customFormat="1" ht="12" customHeight="1">
      <c r="A22" s="37"/>
      <c r="B22" s="42"/>
      <c r="C22" s="37"/>
      <c r="D22" s="115" t="s">
        <v>32</v>
      </c>
      <c r="E22" s="37"/>
      <c r="F22" s="37"/>
      <c r="G22" s="37"/>
      <c r="H22" s="37"/>
      <c r="I22" s="115" t="s">
        <v>25</v>
      </c>
      <c r="J22" s="106" t="str">
        <f>IF('Rekapitulace stavby'!AN16="","",'Rekapitulace stavby'!AN16)</f>
        <v/>
      </c>
      <c r="K22" s="37"/>
      <c r="L22" s="116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pans="1:31" s="2" customFormat="1" ht="18" customHeight="1">
      <c r="A23" s="37"/>
      <c r="B23" s="42"/>
      <c r="C23" s="37"/>
      <c r="D23" s="37"/>
      <c r="E23" s="106" t="str">
        <f>IF('Rekapitulace stavby'!E17="","",'Rekapitulace stavby'!E17)</f>
        <v xml:space="preserve"> </v>
      </c>
      <c r="F23" s="37"/>
      <c r="G23" s="37"/>
      <c r="H23" s="37"/>
      <c r="I23" s="115" t="s">
        <v>28</v>
      </c>
      <c r="J23" s="106" t="str">
        <f>IF('Rekapitulace stavby'!AN17="","",'Rekapitulace stavby'!AN17)</f>
        <v/>
      </c>
      <c r="K23" s="37"/>
      <c r="L23" s="116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pans="1:31" s="2" customFormat="1" ht="7" customHeight="1">
      <c r="A24" s="37"/>
      <c r="B24" s="42"/>
      <c r="C24" s="37"/>
      <c r="D24" s="37"/>
      <c r="E24" s="37"/>
      <c r="F24" s="37"/>
      <c r="G24" s="37"/>
      <c r="H24" s="37"/>
      <c r="I24" s="37"/>
      <c r="J24" s="37"/>
      <c r="K24" s="37"/>
      <c r="L24" s="116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pans="1:31" s="2" customFormat="1" ht="12" customHeight="1">
      <c r="A25" s="37"/>
      <c r="B25" s="42"/>
      <c r="C25" s="37"/>
      <c r="D25" s="115" t="s">
        <v>35</v>
      </c>
      <c r="E25" s="37"/>
      <c r="F25" s="37"/>
      <c r="G25" s="37"/>
      <c r="H25" s="37"/>
      <c r="I25" s="115" t="s">
        <v>25</v>
      </c>
      <c r="J25" s="106" t="str">
        <f>IF('Rekapitulace stavby'!AN19="","",'Rekapitulace stavby'!AN19)</f>
        <v/>
      </c>
      <c r="K25" s="37"/>
      <c r="L25" s="116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pans="1:31" s="2" customFormat="1" ht="18" customHeight="1">
      <c r="A26" s="37"/>
      <c r="B26" s="42"/>
      <c r="C26" s="37"/>
      <c r="D26" s="37"/>
      <c r="E26" s="106" t="str">
        <f>IF('Rekapitulace stavby'!E20="","",'Rekapitulace stavby'!E20)</f>
        <v xml:space="preserve"> </v>
      </c>
      <c r="F26" s="37"/>
      <c r="G26" s="37"/>
      <c r="H26" s="37"/>
      <c r="I26" s="115" t="s">
        <v>28</v>
      </c>
      <c r="J26" s="106" t="str">
        <f>IF('Rekapitulace stavby'!AN20="","",'Rekapitulace stavby'!AN20)</f>
        <v/>
      </c>
      <c r="K26" s="37"/>
      <c r="L26" s="116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pans="1:31" s="2" customFormat="1" ht="7" customHeight="1">
      <c r="A27" s="37"/>
      <c r="B27" s="42"/>
      <c r="C27" s="37"/>
      <c r="D27" s="37"/>
      <c r="E27" s="37"/>
      <c r="F27" s="37"/>
      <c r="G27" s="37"/>
      <c r="H27" s="37"/>
      <c r="I27" s="37"/>
      <c r="J27" s="37"/>
      <c r="K27" s="37"/>
      <c r="L27" s="116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pans="1:31" s="2" customFormat="1" ht="12" customHeight="1">
      <c r="A28" s="37"/>
      <c r="B28" s="42"/>
      <c r="C28" s="37"/>
      <c r="D28" s="115" t="s">
        <v>36</v>
      </c>
      <c r="E28" s="37"/>
      <c r="F28" s="37"/>
      <c r="G28" s="37"/>
      <c r="H28" s="37"/>
      <c r="I28" s="37"/>
      <c r="J28" s="37"/>
      <c r="K28" s="37"/>
      <c r="L28" s="116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pans="1:31" s="8" customFormat="1" ht="16.5" customHeight="1">
      <c r="A29" s="118"/>
      <c r="B29" s="119"/>
      <c r="C29" s="118"/>
      <c r="D29" s="118"/>
      <c r="E29" s="403" t="s">
        <v>19</v>
      </c>
      <c r="F29" s="403"/>
      <c r="G29" s="403"/>
      <c r="H29" s="403"/>
      <c r="I29" s="118"/>
      <c r="J29" s="118"/>
      <c r="K29" s="118"/>
      <c r="L29" s="120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7" customHeight="1">
      <c r="A30" s="37"/>
      <c r="B30" s="42"/>
      <c r="C30" s="37"/>
      <c r="D30" s="37"/>
      <c r="E30" s="37"/>
      <c r="F30" s="37"/>
      <c r="G30" s="37"/>
      <c r="H30" s="37"/>
      <c r="I30" s="37"/>
      <c r="J30" s="37"/>
      <c r="K30" s="37"/>
      <c r="L30" s="116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31" s="2" customFormat="1" ht="7" customHeight="1">
      <c r="A31" s="37"/>
      <c r="B31" s="42"/>
      <c r="C31" s="37"/>
      <c r="D31" s="121"/>
      <c r="E31" s="121"/>
      <c r="F31" s="121"/>
      <c r="G31" s="121"/>
      <c r="H31" s="121"/>
      <c r="I31" s="121"/>
      <c r="J31" s="121"/>
      <c r="K31" s="121"/>
      <c r="L31" s="116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pans="1:31" s="2" customFormat="1" ht="25.4" customHeight="1">
      <c r="A32" s="37"/>
      <c r="B32" s="42"/>
      <c r="C32" s="37"/>
      <c r="D32" s="122" t="s">
        <v>38</v>
      </c>
      <c r="E32" s="37"/>
      <c r="F32" s="37"/>
      <c r="G32" s="37"/>
      <c r="H32" s="37"/>
      <c r="I32" s="37"/>
      <c r="J32" s="123">
        <f>ROUND(J99, 2)</f>
        <v>0</v>
      </c>
      <c r="K32" s="37"/>
      <c r="L32" s="116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pans="1:31" s="2" customFormat="1" ht="7" customHeight="1">
      <c r="A33" s="37"/>
      <c r="B33" s="42"/>
      <c r="C33" s="37"/>
      <c r="D33" s="121"/>
      <c r="E33" s="121"/>
      <c r="F33" s="121"/>
      <c r="G33" s="121"/>
      <c r="H33" s="121"/>
      <c r="I33" s="121"/>
      <c r="J33" s="121"/>
      <c r="K33" s="121"/>
      <c r="L33" s="116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pans="1:31" s="2" customFormat="1" ht="14.5" customHeight="1">
      <c r="A34" s="37"/>
      <c r="B34" s="42"/>
      <c r="C34" s="37"/>
      <c r="D34" s="37"/>
      <c r="E34" s="37"/>
      <c r="F34" s="124" t="s">
        <v>40</v>
      </c>
      <c r="G34" s="37"/>
      <c r="H34" s="37"/>
      <c r="I34" s="124" t="s">
        <v>39</v>
      </c>
      <c r="J34" s="124" t="s">
        <v>41</v>
      </c>
      <c r="K34" s="37"/>
      <c r="L34" s="116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1:31" s="2" customFormat="1" ht="14.5" customHeight="1">
      <c r="A35" s="37"/>
      <c r="B35" s="42"/>
      <c r="C35" s="37"/>
      <c r="D35" s="125" t="s">
        <v>42</v>
      </c>
      <c r="E35" s="115" t="s">
        <v>43</v>
      </c>
      <c r="F35" s="126">
        <f>ROUND((SUM(BE99:BE974)),  2)</f>
        <v>0</v>
      </c>
      <c r="G35" s="37"/>
      <c r="H35" s="37"/>
      <c r="I35" s="127">
        <v>0.21</v>
      </c>
      <c r="J35" s="126">
        <f>ROUND(((SUM(BE99:BE974))*I35),  2)</f>
        <v>0</v>
      </c>
      <c r="K35" s="37"/>
      <c r="L35" s="116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1:31" s="2" customFormat="1" ht="14.5" customHeight="1">
      <c r="A36" s="37"/>
      <c r="B36" s="42"/>
      <c r="C36" s="37"/>
      <c r="D36" s="37"/>
      <c r="E36" s="115" t="s">
        <v>44</v>
      </c>
      <c r="F36" s="126">
        <f>ROUND((SUM(BF99:BF974)),  2)</f>
        <v>0</v>
      </c>
      <c r="G36" s="37"/>
      <c r="H36" s="37"/>
      <c r="I36" s="127">
        <v>0.12</v>
      </c>
      <c r="J36" s="126">
        <f>ROUND(((SUM(BF99:BF974))*I36),  2)</f>
        <v>0</v>
      </c>
      <c r="K36" s="37"/>
      <c r="L36" s="116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pans="1:31" s="2" customFormat="1" ht="14.5" hidden="1" customHeight="1">
      <c r="A37" s="37"/>
      <c r="B37" s="42"/>
      <c r="C37" s="37"/>
      <c r="D37" s="37"/>
      <c r="E37" s="115" t="s">
        <v>45</v>
      </c>
      <c r="F37" s="126">
        <f>ROUND((SUM(BG99:BG974)),  2)</f>
        <v>0</v>
      </c>
      <c r="G37" s="37"/>
      <c r="H37" s="37"/>
      <c r="I37" s="127">
        <v>0.21</v>
      </c>
      <c r="J37" s="126">
        <f>0</f>
        <v>0</v>
      </c>
      <c r="K37" s="37"/>
      <c r="L37" s="116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1:31" s="2" customFormat="1" ht="14.5" hidden="1" customHeight="1">
      <c r="A38" s="37"/>
      <c r="B38" s="42"/>
      <c r="C38" s="37"/>
      <c r="D38" s="37"/>
      <c r="E38" s="115" t="s">
        <v>46</v>
      </c>
      <c r="F38" s="126">
        <f>ROUND((SUM(BH99:BH974)),  2)</f>
        <v>0</v>
      </c>
      <c r="G38" s="37"/>
      <c r="H38" s="37"/>
      <c r="I38" s="127">
        <v>0.12</v>
      </c>
      <c r="J38" s="126">
        <f>0</f>
        <v>0</v>
      </c>
      <c r="K38" s="37"/>
      <c r="L38" s="116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1:31" s="2" customFormat="1" ht="14.5" hidden="1" customHeight="1">
      <c r="A39" s="37"/>
      <c r="B39" s="42"/>
      <c r="C39" s="37"/>
      <c r="D39" s="37"/>
      <c r="E39" s="115" t="s">
        <v>47</v>
      </c>
      <c r="F39" s="126">
        <f>ROUND((SUM(BI99:BI974)),  2)</f>
        <v>0</v>
      </c>
      <c r="G39" s="37"/>
      <c r="H39" s="37"/>
      <c r="I39" s="127">
        <v>0</v>
      </c>
      <c r="J39" s="126">
        <f>0</f>
        <v>0</v>
      </c>
      <c r="K39" s="37"/>
      <c r="L39" s="116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1:31" s="2" customFormat="1" ht="7" customHeight="1">
      <c r="A40" s="37"/>
      <c r="B40" s="42"/>
      <c r="C40" s="37"/>
      <c r="D40" s="37"/>
      <c r="E40" s="37"/>
      <c r="F40" s="37"/>
      <c r="G40" s="37"/>
      <c r="H40" s="37"/>
      <c r="I40" s="37"/>
      <c r="J40" s="37"/>
      <c r="K40" s="37"/>
      <c r="L40" s="116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pans="1:31" s="2" customFormat="1" ht="25.4" customHeight="1">
      <c r="A41" s="37"/>
      <c r="B41" s="42"/>
      <c r="C41" s="128"/>
      <c r="D41" s="129" t="s">
        <v>48</v>
      </c>
      <c r="E41" s="130"/>
      <c r="F41" s="130"/>
      <c r="G41" s="131" t="s">
        <v>49</v>
      </c>
      <c r="H41" s="132" t="s">
        <v>50</v>
      </c>
      <c r="I41" s="130"/>
      <c r="J41" s="133">
        <f>SUM(J32:J39)</f>
        <v>0</v>
      </c>
      <c r="K41" s="134"/>
      <c r="L41" s="116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pans="1:31" s="2" customFormat="1" ht="14.5" customHeight="1">
      <c r="A42" s="37"/>
      <c r="B42" s="135"/>
      <c r="C42" s="136"/>
      <c r="D42" s="136"/>
      <c r="E42" s="136"/>
      <c r="F42" s="136"/>
      <c r="G42" s="136"/>
      <c r="H42" s="136"/>
      <c r="I42" s="136"/>
      <c r="J42" s="136"/>
      <c r="K42" s="136"/>
      <c r="L42" s="116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pans="1:31" s="2" customFormat="1" ht="7" customHeight="1">
      <c r="A46" s="37"/>
      <c r="B46" s="137"/>
      <c r="C46" s="138"/>
      <c r="D46" s="138"/>
      <c r="E46" s="138"/>
      <c r="F46" s="138"/>
      <c r="G46" s="138"/>
      <c r="H46" s="138"/>
      <c r="I46" s="138"/>
      <c r="J46" s="138"/>
      <c r="K46" s="138"/>
      <c r="L46" s="116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1:31" s="2" customFormat="1" ht="25" customHeight="1">
      <c r="A47" s="37"/>
      <c r="B47" s="38"/>
      <c r="C47" s="26" t="s">
        <v>126</v>
      </c>
      <c r="D47" s="39"/>
      <c r="E47" s="39"/>
      <c r="F47" s="39"/>
      <c r="G47" s="39"/>
      <c r="H47" s="39"/>
      <c r="I47" s="39"/>
      <c r="J47" s="39"/>
      <c r="K47" s="39"/>
      <c r="L47" s="116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pans="1:31" s="2" customFormat="1" ht="7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16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pans="1:47" s="2" customFormat="1" ht="12" customHeight="1">
      <c r="A49" s="37"/>
      <c r="B49" s="38"/>
      <c r="C49" s="32" t="s">
        <v>16</v>
      </c>
      <c r="D49" s="39"/>
      <c r="E49" s="39"/>
      <c r="F49" s="39"/>
      <c r="G49" s="39"/>
      <c r="H49" s="39"/>
      <c r="I49" s="39"/>
      <c r="J49" s="39"/>
      <c r="K49" s="39"/>
      <c r="L49" s="116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pans="1:47" s="2" customFormat="1" ht="16.5" customHeight="1">
      <c r="A50" s="37"/>
      <c r="B50" s="38"/>
      <c r="C50" s="39"/>
      <c r="D50" s="39"/>
      <c r="E50" s="395" t="str">
        <f>E7</f>
        <v>Oprava mostních objektů na trati Krnov - Opava</v>
      </c>
      <c r="F50" s="396"/>
      <c r="G50" s="396"/>
      <c r="H50" s="396"/>
      <c r="I50" s="39"/>
      <c r="J50" s="39"/>
      <c r="K50" s="39"/>
      <c r="L50" s="116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pans="1:47" s="1" customFormat="1" ht="12" customHeight="1">
      <c r="B51" s="24"/>
      <c r="C51" s="32" t="s">
        <v>121</v>
      </c>
      <c r="D51" s="25"/>
      <c r="E51" s="25"/>
      <c r="F51" s="25"/>
      <c r="G51" s="25"/>
      <c r="H51" s="25"/>
      <c r="I51" s="25"/>
      <c r="J51" s="25"/>
      <c r="K51" s="25"/>
      <c r="L51" s="23"/>
    </row>
    <row r="52" spans="1:47" s="2" customFormat="1" ht="16.5" customHeight="1">
      <c r="A52" s="37"/>
      <c r="B52" s="38"/>
      <c r="C52" s="39"/>
      <c r="D52" s="39"/>
      <c r="E52" s="395" t="s">
        <v>1186</v>
      </c>
      <c r="F52" s="394"/>
      <c r="G52" s="394"/>
      <c r="H52" s="394"/>
      <c r="I52" s="39"/>
      <c r="J52" s="39"/>
      <c r="K52" s="39"/>
      <c r="L52" s="116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pans="1:47" s="2" customFormat="1" ht="12" customHeight="1">
      <c r="A53" s="37"/>
      <c r="B53" s="38"/>
      <c r="C53" s="32" t="s">
        <v>123</v>
      </c>
      <c r="D53" s="39"/>
      <c r="E53" s="39"/>
      <c r="F53" s="39"/>
      <c r="G53" s="39"/>
      <c r="H53" s="39"/>
      <c r="I53" s="39"/>
      <c r="J53" s="39"/>
      <c r="K53" s="39"/>
      <c r="L53" s="116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pans="1:47" s="2" customFormat="1" ht="30" customHeight="1">
      <c r="A54" s="37"/>
      <c r="B54" s="38"/>
      <c r="C54" s="39"/>
      <c r="D54" s="39"/>
      <c r="E54" s="391" t="str">
        <f>E11</f>
        <v>SO 03.1 - Most v km 110,644 - most ( dle PD SO 02 )</v>
      </c>
      <c r="F54" s="394"/>
      <c r="G54" s="394"/>
      <c r="H54" s="394"/>
      <c r="I54" s="39"/>
      <c r="J54" s="39"/>
      <c r="K54" s="39"/>
      <c r="L54" s="116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pans="1:47" s="2" customFormat="1" ht="7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16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pans="1:47" s="2" customFormat="1" ht="12" customHeight="1">
      <c r="A56" s="37"/>
      <c r="B56" s="38"/>
      <c r="C56" s="32" t="s">
        <v>21</v>
      </c>
      <c r="D56" s="39"/>
      <c r="E56" s="39"/>
      <c r="F56" s="30" t="str">
        <f>F14</f>
        <v>OŘ Ostrava</v>
      </c>
      <c r="G56" s="39"/>
      <c r="H56" s="39"/>
      <c r="I56" s="32" t="s">
        <v>23</v>
      </c>
      <c r="J56" s="62">
        <f>IF(J14="","",J14)</f>
        <v>0</v>
      </c>
      <c r="K56" s="39"/>
      <c r="L56" s="116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47" s="2" customFormat="1" ht="7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16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47" s="2" customFormat="1" ht="15.25" customHeight="1">
      <c r="A58" s="37"/>
      <c r="B58" s="38"/>
      <c r="C58" s="32" t="s">
        <v>24</v>
      </c>
      <c r="D58" s="39"/>
      <c r="E58" s="39"/>
      <c r="F58" s="30" t="str">
        <f>E17</f>
        <v>Správa železnic</v>
      </c>
      <c r="G58" s="39"/>
      <c r="H58" s="39"/>
      <c r="I58" s="32" t="s">
        <v>32</v>
      </c>
      <c r="J58" s="35" t="str">
        <f>E23</f>
        <v xml:space="preserve"> </v>
      </c>
      <c r="K58" s="39"/>
      <c r="L58" s="116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47" s="2" customFormat="1" ht="15.25" customHeight="1">
      <c r="A59" s="37"/>
      <c r="B59" s="38"/>
      <c r="C59" s="32" t="s">
        <v>30</v>
      </c>
      <c r="D59" s="39"/>
      <c r="E59" s="39"/>
      <c r="F59" s="30" t="str">
        <f>IF(E20="","",E20)</f>
        <v>Vyplň údaj</v>
      </c>
      <c r="G59" s="39"/>
      <c r="H59" s="39"/>
      <c r="I59" s="32" t="s">
        <v>35</v>
      </c>
      <c r="J59" s="35" t="str">
        <f>E26</f>
        <v xml:space="preserve"> </v>
      </c>
      <c r="K59" s="39"/>
      <c r="L59" s="116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pans="1:47" s="2" customFormat="1" ht="10.4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16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pans="1:47" s="2" customFormat="1" ht="29.25" customHeight="1">
      <c r="A61" s="37"/>
      <c r="B61" s="38"/>
      <c r="C61" s="139" t="s">
        <v>127</v>
      </c>
      <c r="D61" s="140"/>
      <c r="E61" s="140"/>
      <c r="F61" s="140"/>
      <c r="G61" s="140"/>
      <c r="H61" s="140"/>
      <c r="I61" s="140"/>
      <c r="J61" s="141" t="s">
        <v>128</v>
      </c>
      <c r="K61" s="140"/>
      <c r="L61" s="116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pans="1:47" s="2" customFormat="1" ht="10.4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16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pans="1:47" s="2" customFormat="1" ht="22.9" customHeight="1">
      <c r="A63" s="37"/>
      <c r="B63" s="38"/>
      <c r="C63" s="142" t="s">
        <v>70</v>
      </c>
      <c r="D63" s="39"/>
      <c r="E63" s="39"/>
      <c r="F63" s="39"/>
      <c r="G63" s="39"/>
      <c r="H63" s="39"/>
      <c r="I63" s="39"/>
      <c r="J63" s="80">
        <f>J99</f>
        <v>0</v>
      </c>
      <c r="K63" s="39"/>
      <c r="L63" s="116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20" t="s">
        <v>129</v>
      </c>
    </row>
    <row r="64" spans="1:47" s="9" customFormat="1" ht="25" customHeight="1">
      <c r="B64" s="143"/>
      <c r="C64" s="144"/>
      <c r="D64" s="145" t="s">
        <v>130</v>
      </c>
      <c r="E64" s="146"/>
      <c r="F64" s="146"/>
      <c r="G64" s="146"/>
      <c r="H64" s="146"/>
      <c r="I64" s="146"/>
      <c r="J64" s="147">
        <f>J100</f>
        <v>0</v>
      </c>
      <c r="K64" s="144"/>
      <c r="L64" s="148"/>
    </row>
    <row r="65" spans="1:31" s="10" customFormat="1" ht="19.899999999999999" customHeight="1">
      <c r="B65" s="149"/>
      <c r="C65" s="100"/>
      <c r="D65" s="150" t="s">
        <v>131</v>
      </c>
      <c r="E65" s="151"/>
      <c r="F65" s="151"/>
      <c r="G65" s="151"/>
      <c r="H65" s="151"/>
      <c r="I65" s="151"/>
      <c r="J65" s="152">
        <f>J101</f>
        <v>0</v>
      </c>
      <c r="K65" s="100"/>
      <c r="L65" s="153"/>
    </row>
    <row r="66" spans="1:31" s="10" customFormat="1" ht="19.899999999999999" customHeight="1">
      <c r="B66" s="149"/>
      <c r="C66" s="100"/>
      <c r="D66" s="150" t="s">
        <v>132</v>
      </c>
      <c r="E66" s="151"/>
      <c r="F66" s="151"/>
      <c r="G66" s="151"/>
      <c r="H66" s="151"/>
      <c r="I66" s="151"/>
      <c r="J66" s="152">
        <f>J169</f>
        <v>0</v>
      </c>
      <c r="K66" s="100"/>
      <c r="L66" s="153"/>
    </row>
    <row r="67" spans="1:31" s="10" customFormat="1" ht="19.899999999999999" customHeight="1">
      <c r="B67" s="149"/>
      <c r="C67" s="100"/>
      <c r="D67" s="150" t="s">
        <v>133</v>
      </c>
      <c r="E67" s="151"/>
      <c r="F67" s="151"/>
      <c r="G67" s="151"/>
      <c r="H67" s="151"/>
      <c r="I67" s="151"/>
      <c r="J67" s="152">
        <f>J176</f>
        <v>0</v>
      </c>
      <c r="K67" s="100"/>
      <c r="L67" s="153"/>
    </row>
    <row r="68" spans="1:31" s="10" customFormat="1" ht="19.899999999999999" customHeight="1">
      <c r="B68" s="149"/>
      <c r="C68" s="100"/>
      <c r="D68" s="150" t="s">
        <v>134</v>
      </c>
      <c r="E68" s="151"/>
      <c r="F68" s="151"/>
      <c r="G68" s="151"/>
      <c r="H68" s="151"/>
      <c r="I68" s="151"/>
      <c r="J68" s="152">
        <f>J252</f>
        <v>0</v>
      </c>
      <c r="K68" s="100"/>
      <c r="L68" s="153"/>
    </row>
    <row r="69" spans="1:31" s="10" customFormat="1" ht="19.899999999999999" customHeight="1">
      <c r="B69" s="149"/>
      <c r="C69" s="100"/>
      <c r="D69" s="150" t="s">
        <v>801</v>
      </c>
      <c r="E69" s="151"/>
      <c r="F69" s="151"/>
      <c r="G69" s="151"/>
      <c r="H69" s="151"/>
      <c r="I69" s="151"/>
      <c r="J69" s="152">
        <f>J368</f>
        <v>0</v>
      </c>
      <c r="K69" s="100"/>
      <c r="L69" s="153"/>
    </row>
    <row r="70" spans="1:31" s="10" customFormat="1" ht="19.899999999999999" customHeight="1">
      <c r="B70" s="149"/>
      <c r="C70" s="100"/>
      <c r="D70" s="150" t="s">
        <v>1188</v>
      </c>
      <c r="E70" s="151"/>
      <c r="F70" s="151"/>
      <c r="G70" s="151"/>
      <c r="H70" s="151"/>
      <c r="I70" s="151"/>
      <c r="J70" s="152">
        <f>J398</f>
        <v>0</v>
      </c>
      <c r="K70" s="100"/>
      <c r="L70" s="153"/>
    </row>
    <row r="71" spans="1:31" s="10" customFormat="1" ht="19.899999999999999" customHeight="1">
      <c r="B71" s="149"/>
      <c r="C71" s="100"/>
      <c r="D71" s="150" t="s">
        <v>136</v>
      </c>
      <c r="E71" s="151"/>
      <c r="F71" s="151"/>
      <c r="G71" s="151"/>
      <c r="H71" s="151"/>
      <c r="I71" s="151"/>
      <c r="J71" s="152">
        <f>J409</f>
        <v>0</v>
      </c>
      <c r="K71" s="100"/>
      <c r="L71" s="153"/>
    </row>
    <row r="72" spans="1:31" s="10" customFormat="1" ht="19.899999999999999" customHeight="1">
      <c r="B72" s="149"/>
      <c r="C72" s="100"/>
      <c r="D72" s="150" t="s">
        <v>137</v>
      </c>
      <c r="E72" s="151"/>
      <c r="F72" s="151"/>
      <c r="G72" s="151"/>
      <c r="H72" s="151"/>
      <c r="I72" s="151"/>
      <c r="J72" s="152">
        <f>J736</f>
        <v>0</v>
      </c>
      <c r="K72" s="100"/>
      <c r="L72" s="153"/>
    </row>
    <row r="73" spans="1:31" s="9" customFormat="1" ht="25" customHeight="1">
      <c r="B73" s="143"/>
      <c r="C73" s="144"/>
      <c r="D73" s="145" t="s">
        <v>139</v>
      </c>
      <c r="E73" s="146"/>
      <c r="F73" s="146"/>
      <c r="G73" s="146"/>
      <c r="H73" s="146"/>
      <c r="I73" s="146"/>
      <c r="J73" s="147">
        <f>J782</f>
        <v>0</v>
      </c>
      <c r="K73" s="144"/>
      <c r="L73" s="148"/>
    </row>
    <row r="74" spans="1:31" s="10" customFormat="1" ht="19.899999999999999" customHeight="1">
      <c r="B74" s="149"/>
      <c r="C74" s="100"/>
      <c r="D74" s="150" t="s">
        <v>140</v>
      </c>
      <c r="E74" s="151"/>
      <c r="F74" s="151"/>
      <c r="G74" s="151"/>
      <c r="H74" s="151"/>
      <c r="I74" s="151"/>
      <c r="J74" s="152">
        <f>J783</f>
        <v>0</v>
      </c>
      <c r="K74" s="100"/>
      <c r="L74" s="153"/>
    </row>
    <row r="75" spans="1:31" s="10" customFormat="1" ht="19.899999999999999" customHeight="1">
      <c r="B75" s="149"/>
      <c r="C75" s="100"/>
      <c r="D75" s="150" t="s">
        <v>141</v>
      </c>
      <c r="E75" s="151"/>
      <c r="F75" s="151"/>
      <c r="G75" s="151"/>
      <c r="H75" s="151"/>
      <c r="I75" s="151"/>
      <c r="J75" s="152">
        <f>J888</f>
        <v>0</v>
      </c>
      <c r="K75" s="100"/>
      <c r="L75" s="153"/>
    </row>
    <row r="76" spans="1:31" s="9" customFormat="1" ht="25" customHeight="1">
      <c r="B76" s="143"/>
      <c r="C76" s="144"/>
      <c r="D76" s="145" t="s">
        <v>1189</v>
      </c>
      <c r="E76" s="146"/>
      <c r="F76" s="146"/>
      <c r="G76" s="146"/>
      <c r="H76" s="146"/>
      <c r="I76" s="146"/>
      <c r="J76" s="147">
        <f>J967</f>
        <v>0</v>
      </c>
      <c r="K76" s="144"/>
      <c r="L76" s="148"/>
    </row>
    <row r="77" spans="1:31" s="10" customFormat="1" ht="19.899999999999999" customHeight="1">
      <c r="B77" s="149"/>
      <c r="C77" s="100"/>
      <c r="D77" s="150" t="s">
        <v>961</v>
      </c>
      <c r="E77" s="151"/>
      <c r="F77" s="151"/>
      <c r="G77" s="151"/>
      <c r="H77" s="151"/>
      <c r="I77" s="151"/>
      <c r="J77" s="152">
        <f>J968</f>
        <v>0</v>
      </c>
      <c r="K77" s="100"/>
      <c r="L77" s="153"/>
    </row>
    <row r="78" spans="1:31" s="2" customFormat="1" ht="21.75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16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pans="1:31" s="2" customFormat="1" ht="7" customHeight="1">
      <c r="A79" s="37"/>
      <c r="B79" s="50"/>
      <c r="C79" s="51"/>
      <c r="D79" s="51"/>
      <c r="E79" s="51"/>
      <c r="F79" s="51"/>
      <c r="G79" s="51"/>
      <c r="H79" s="51"/>
      <c r="I79" s="51"/>
      <c r="J79" s="51"/>
      <c r="K79" s="51"/>
      <c r="L79" s="116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3" spans="1:31" s="2" customFormat="1" ht="7" customHeight="1">
      <c r="A83" s="37"/>
      <c r="B83" s="52"/>
      <c r="C83" s="53"/>
      <c r="D83" s="53"/>
      <c r="E83" s="53"/>
      <c r="F83" s="53"/>
      <c r="G83" s="53"/>
      <c r="H83" s="53"/>
      <c r="I83" s="53"/>
      <c r="J83" s="53"/>
      <c r="K83" s="53"/>
      <c r="L83" s="116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pans="1:31" s="2" customFormat="1" ht="25" customHeight="1">
      <c r="A84" s="37"/>
      <c r="B84" s="38"/>
      <c r="C84" s="26" t="s">
        <v>143</v>
      </c>
      <c r="D84" s="39"/>
      <c r="E84" s="39"/>
      <c r="F84" s="39"/>
      <c r="G84" s="39"/>
      <c r="H84" s="39"/>
      <c r="I84" s="39"/>
      <c r="J84" s="39"/>
      <c r="K84" s="39"/>
      <c r="L84" s="116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pans="1:31" s="2" customFormat="1" ht="7" customHeight="1">
      <c r="A85" s="37"/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116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pans="1:31" s="2" customFormat="1" ht="12" customHeight="1">
      <c r="A86" s="37"/>
      <c r="B86" s="38"/>
      <c r="C86" s="32" t="s">
        <v>16</v>
      </c>
      <c r="D86" s="39"/>
      <c r="E86" s="39"/>
      <c r="F86" s="39"/>
      <c r="G86" s="39"/>
      <c r="H86" s="39"/>
      <c r="I86" s="39"/>
      <c r="J86" s="39"/>
      <c r="K86" s="39"/>
      <c r="L86" s="116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pans="1:31" s="2" customFormat="1" ht="16.5" customHeight="1">
      <c r="A87" s="37"/>
      <c r="B87" s="38"/>
      <c r="C87" s="39"/>
      <c r="D87" s="39"/>
      <c r="E87" s="395" t="str">
        <f>E7</f>
        <v>Oprava mostních objektů na trati Krnov - Opava</v>
      </c>
      <c r="F87" s="396"/>
      <c r="G87" s="396"/>
      <c r="H87" s="396"/>
      <c r="I87" s="39"/>
      <c r="J87" s="39"/>
      <c r="K87" s="39"/>
      <c r="L87" s="116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pans="1:31" s="1" customFormat="1" ht="12" customHeight="1">
      <c r="B88" s="24"/>
      <c r="C88" s="32" t="s">
        <v>121</v>
      </c>
      <c r="D88" s="25"/>
      <c r="E88" s="25"/>
      <c r="F88" s="25"/>
      <c r="G88" s="25"/>
      <c r="H88" s="25"/>
      <c r="I88" s="25"/>
      <c r="J88" s="25"/>
      <c r="K88" s="25"/>
      <c r="L88" s="23"/>
    </row>
    <row r="89" spans="1:31" s="2" customFormat="1" ht="16.5" customHeight="1">
      <c r="A89" s="37"/>
      <c r="B89" s="38"/>
      <c r="C89" s="39"/>
      <c r="D89" s="39"/>
      <c r="E89" s="395" t="s">
        <v>1186</v>
      </c>
      <c r="F89" s="394"/>
      <c r="G89" s="394"/>
      <c r="H89" s="394"/>
      <c r="I89" s="39"/>
      <c r="J89" s="39"/>
      <c r="K89" s="39"/>
      <c r="L89" s="116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pans="1:31" s="2" customFormat="1" ht="12" customHeight="1">
      <c r="A90" s="37"/>
      <c r="B90" s="38"/>
      <c r="C90" s="32" t="s">
        <v>123</v>
      </c>
      <c r="D90" s="39"/>
      <c r="E90" s="39"/>
      <c r="F90" s="39"/>
      <c r="G90" s="39"/>
      <c r="H90" s="39"/>
      <c r="I90" s="39"/>
      <c r="J90" s="39"/>
      <c r="K90" s="39"/>
      <c r="L90" s="116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pans="1:31" s="2" customFormat="1" ht="30" customHeight="1">
      <c r="A91" s="37"/>
      <c r="B91" s="38"/>
      <c r="C91" s="39"/>
      <c r="D91" s="39"/>
      <c r="E91" s="391" t="str">
        <f>E11</f>
        <v>SO 03.1 - Most v km 110,644 - most ( dle PD SO 02 )</v>
      </c>
      <c r="F91" s="394"/>
      <c r="G91" s="394"/>
      <c r="H91" s="394"/>
      <c r="I91" s="39"/>
      <c r="J91" s="39"/>
      <c r="K91" s="39"/>
      <c r="L91" s="116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pans="1:31" s="2" customFormat="1" ht="7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116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pans="1:31" s="2" customFormat="1" ht="12" customHeight="1">
      <c r="A93" s="37"/>
      <c r="B93" s="38"/>
      <c r="C93" s="32" t="s">
        <v>21</v>
      </c>
      <c r="D93" s="39"/>
      <c r="E93" s="39"/>
      <c r="F93" s="30" t="str">
        <f>F14</f>
        <v>OŘ Ostrava</v>
      </c>
      <c r="G93" s="39"/>
      <c r="H93" s="39"/>
      <c r="I93" s="32" t="s">
        <v>23</v>
      </c>
      <c r="J93" s="62">
        <f>IF(J14="","",J14)</f>
        <v>0</v>
      </c>
      <c r="K93" s="39"/>
      <c r="L93" s="116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pans="1:31" s="2" customFormat="1" ht="7" customHeight="1">
      <c r="A94" s="37"/>
      <c r="B94" s="38"/>
      <c r="C94" s="39"/>
      <c r="D94" s="39"/>
      <c r="E94" s="39"/>
      <c r="F94" s="39"/>
      <c r="G94" s="39"/>
      <c r="H94" s="39"/>
      <c r="I94" s="39"/>
      <c r="J94" s="39"/>
      <c r="K94" s="39"/>
      <c r="L94" s="116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pans="1:31" s="2" customFormat="1" ht="15.25" customHeight="1">
      <c r="A95" s="37"/>
      <c r="B95" s="38"/>
      <c r="C95" s="32" t="s">
        <v>24</v>
      </c>
      <c r="D95" s="39"/>
      <c r="E95" s="39"/>
      <c r="F95" s="30" t="str">
        <f>E17</f>
        <v>Správa železnic</v>
      </c>
      <c r="G95" s="39"/>
      <c r="H95" s="39"/>
      <c r="I95" s="32" t="s">
        <v>32</v>
      </c>
      <c r="J95" s="35" t="str">
        <f>E23</f>
        <v xml:space="preserve"> </v>
      </c>
      <c r="K95" s="39"/>
      <c r="L95" s="116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pans="1:31" s="2" customFormat="1" ht="15.25" customHeight="1">
      <c r="A96" s="37"/>
      <c r="B96" s="38"/>
      <c r="C96" s="32" t="s">
        <v>30</v>
      </c>
      <c r="D96" s="39"/>
      <c r="E96" s="39"/>
      <c r="F96" s="30" t="str">
        <f>IF(E20="","",E20)</f>
        <v>Vyplň údaj</v>
      </c>
      <c r="G96" s="39"/>
      <c r="H96" s="39"/>
      <c r="I96" s="32" t="s">
        <v>35</v>
      </c>
      <c r="J96" s="35" t="str">
        <f>E26</f>
        <v xml:space="preserve"> </v>
      </c>
      <c r="K96" s="39"/>
      <c r="L96" s="116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pans="1:65" s="2" customFormat="1" ht="10.4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116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pans="1:65" s="11" customFormat="1" ht="29.25" customHeight="1">
      <c r="A98" s="154"/>
      <c r="B98" s="155"/>
      <c r="C98" s="156" t="s">
        <v>144</v>
      </c>
      <c r="D98" s="157" t="s">
        <v>57</v>
      </c>
      <c r="E98" s="157" t="s">
        <v>53</v>
      </c>
      <c r="F98" s="157" t="s">
        <v>54</v>
      </c>
      <c r="G98" s="157" t="s">
        <v>145</v>
      </c>
      <c r="H98" s="157" t="s">
        <v>146</v>
      </c>
      <c r="I98" s="157" t="s">
        <v>147</v>
      </c>
      <c r="J98" s="157" t="s">
        <v>128</v>
      </c>
      <c r="K98" s="158" t="s">
        <v>148</v>
      </c>
      <c r="L98" s="159"/>
      <c r="M98" s="71" t="s">
        <v>19</v>
      </c>
      <c r="N98" s="72" t="s">
        <v>42</v>
      </c>
      <c r="O98" s="72" t="s">
        <v>149</v>
      </c>
      <c r="P98" s="72" t="s">
        <v>150</v>
      </c>
      <c r="Q98" s="72" t="s">
        <v>151</v>
      </c>
      <c r="R98" s="72" t="s">
        <v>152</v>
      </c>
      <c r="S98" s="72" t="s">
        <v>153</v>
      </c>
      <c r="T98" s="73" t="s">
        <v>154</v>
      </c>
      <c r="U98" s="154"/>
      <c r="V98" s="154"/>
      <c r="W98" s="154"/>
      <c r="X98" s="154"/>
      <c r="Y98" s="154"/>
      <c r="Z98" s="154"/>
      <c r="AA98" s="154"/>
      <c r="AB98" s="154"/>
      <c r="AC98" s="154"/>
      <c r="AD98" s="154"/>
      <c r="AE98" s="154"/>
    </row>
    <row r="99" spans="1:65" s="2" customFormat="1" ht="22.9" customHeight="1">
      <c r="A99" s="37"/>
      <c r="B99" s="38"/>
      <c r="C99" s="78" t="s">
        <v>155</v>
      </c>
      <c r="D99" s="39"/>
      <c r="E99" s="39"/>
      <c r="F99" s="39"/>
      <c r="G99" s="39"/>
      <c r="H99" s="39"/>
      <c r="I99" s="39"/>
      <c r="J99" s="160">
        <f>BK99</f>
        <v>0</v>
      </c>
      <c r="K99" s="39"/>
      <c r="L99" s="42"/>
      <c r="M99" s="74"/>
      <c r="N99" s="161"/>
      <c r="O99" s="75"/>
      <c r="P99" s="162">
        <f>P100+P782+P967</f>
        <v>0</v>
      </c>
      <c r="Q99" s="75"/>
      <c r="R99" s="162">
        <f>R100+R782+R967</f>
        <v>273.24847067000002</v>
      </c>
      <c r="S99" s="75"/>
      <c r="T99" s="163">
        <f>T100+T782+T967</f>
        <v>33.073351999999993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20" t="s">
        <v>71</v>
      </c>
      <c r="AU99" s="20" t="s">
        <v>129</v>
      </c>
      <c r="BK99" s="164">
        <f>BK100+BK782+BK967</f>
        <v>0</v>
      </c>
    </row>
    <row r="100" spans="1:65" s="12" customFormat="1" ht="25.9" customHeight="1">
      <c r="B100" s="165"/>
      <c r="C100" s="166"/>
      <c r="D100" s="167" t="s">
        <v>71</v>
      </c>
      <c r="E100" s="168" t="s">
        <v>156</v>
      </c>
      <c r="F100" s="168" t="s">
        <v>157</v>
      </c>
      <c r="G100" s="166"/>
      <c r="H100" s="166"/>
      <c r="I100" s="169"/>
      <c r="J100" s="170">
        <f>BK100</f>
        <v>0</v>
      </c>
      <c r="K100" s="166"/>
      <c r="L100" s="171"/>
      <c r="M100" s="172"/>
      <c r="N100" s="173"/>
      <c r="O100" s="173"/>
      <c r="P100" s="174">
        <f>P101+P169+P176+P252+P368+P398+P409+P736</f>
        <v>0</v>
      </c>
      <c r="Q100" s="173"/>
      <c r="R100" s="174">
        <f>R101+R169+R176+R252+R368+R398+R409+R736</f>
        <v>240.18891907</v>
      </c>
      <c r="S100" s="173"/>
      <c r="T100" s="175">
        <f>T101+T169+T176+T252+T368+T398+T409+T736</f>
        <v>32.978851999999996</v>
      </c>
      <c r="AR100" s="176" t="s">
        <v>79</v>
      </c>
      <c r="AT100" s="177" t="s">
        <v>71</v>
      </c>
      <c r="AU100" s="177" t="s">
        <v>72</v>
      </c>
      <c r="AY100" s="176" t="s">
        <v>158</v>
      </c>
      <c r="BK100" s="178">
        <f>BK101+BK169+BK176+BK252+BK368+BK398+BK409+BK736</f>
        <v>0</v>
      </c>
    </row>
    <row r="101" spans="1:65" s="12" customFormat="1" ht="22.9" customHeight="1">
      <c r="B101" s="165"/>
      <c r="C101" s="166"/>
      <c r="D101" s="167" t="s">
        <v>71</v>
      </c>
      <c r="E101" s="179" t="s">
        <v>79</v>
      </c>
      <c r="F101" s="179" t="s">
        <v>159</v>
      </c>
      <c r="G101" s="166"/>
      <c r="H101" s="166"/>
      <c r="I101" s="169"/>
      <c r="J101" s="180">
        <f>BK101</f>
        <v>0</v>
      </c>
      <c r="K101" s="166"/>
      <c r="L101" s="171"/>
      <c r="M101" s="172"/>
      <c r="N101" s="173"/>
      <c r="O101" s="173"/>
      <c r="P101" s="174">
        <f>SUM(P102:P168)</f>
        <v>0</v>
      </c>
      <c r="Q101" s="173"/>
      <c r="R101" s="174">
        <f>SUM(R102:R168)</f>
        <v>3.6446999999999998</v>
      </c>
      <c r="S101" s="173"/>
      <c r="T101" s="175">
        <f>SUM(T102:T168)</f>
        <v>0</v>
      </c>
      <c r="AR101" s="176" t="s">
        <v>79</v>
      </c>
      <c r="AT101" s="177" t="s">
        <v>71</v>
      </c>
      <c r="AU101" s="177" t="s">
        <v>79</v>
      </c>
      <c r="AY101" s="176" t="s">
        <v>158</v>
      </c>
      <c r="BK101" s="178">
        <f>SUM(BK102:BK168)</f>
        <v>0</v>
      </c>
    </row>
    <row r="102" spans="1:65" s="2" customFormat="1" ht="33" customHeight="1">
      <c r="A102" s="37"/>
      <c r="B102" s="38"/>
      <c r="C102" s="181" t="s">
        <v>79</v>
      </c>
      <c r="D102" s="181" t="s">
        <v>160</v>
      </c>
      <c r="E102" s="182" t="s">
        <v>1190</v>
      </c>
      <c r="F102" s="183" t="s">
        <v>1191</v>
      </c>
      <c r="G102" s="184" t="s">
        <v>163</v>
      </c>
      <c r="H102" s="185">
        <v>184</v>
      </c>
      <c r="I102" s="186"/>
      <c r="J102" s="187">
        <f>ROUND(I102*H102,2)</f>
        <v>0</v>
      </c>
      <c r="K102" s="183" t="s">
        <v>164</v>
      </c>
      <c r="L102" s="42"/>
      <c r="M102" s="188" t="s">
        <v>19</v>
      </c>
      <c r="N102" s="189" t="s">
        <v>43</v>
      </c>
      <c r="O102" s="67"/>
      <c r="P102" s="190">
        <f>O102*H102</f>
        <v>0</v>
      </c>
      <c r="Q102" s="190">
        <v>0</v>
      </c>
      <c r="R102" s="190">
        <f>Q102*H102</f>
        <v>0</v>
      </c>
      <c r="S102" s="190">
        <v>0</v>
      </c>
      <c r="T102" s="191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192" t="s">
        <v>165</v>
      </c>
      <c r="AT102" s="192" t="s">
        <v>160</v>
      </c>
      <c r="AU102" s="192" t="s">
        <v>81</v>
      </c>
      <c r="AY102" s="20" t="s">
        <v>158</v>
      </c>
      <c r="BE102" s="193">
        <f>IF(N102="základní",J102,0)</f>
        <v>0</v>
      </c>
      <c r="BF102" s="193">
        <f>IF(N102="snížená",J102,0)</f>
        <v>0</v>
      </c>
      <c r="BG102" s="193">
        <f>IF(N102="zákl. přenesená",J102,0)</f>
        <v>0</v>
      </c>
      <c r="BH102" s="193">
        <f>IF(N102="sníž. přenesená",J102,0)</f>
        <v>0</v>
      </c>
      <c r="BI102" s="193">
        <f>IF(N102="nulová",J102,0)</f>
        <v>0</v>
      </c>
      <c r="BJ102" s="20" t="s">
        <v>79</v>
      </c>
      <c r="BK102" s="193">
        <f>ROUND(I102*H102,2)</f>
        <v>0</v>
      </c>
      <c r="BL102" s="20" t="s">
        <v>165</v>
      </c>
      <c r="BM102" s="192" t="s">
        <v>1192</v>
      </c>
    </row>
    <row r="103" spans="1:65" s="2" customFormat="1" ht="27">
      <c r="A103" s="37"/>
      <c r="B103" s="38"/>
      <c r="C103" s="39"/>
      <c r="D103" s="194" t="s">
        <v>167</v>
      </c>
      <c r="E103" s="39"/>
      <c r="F103" s="195" t="s">
        <v>1193</v>
      </c>
      <c r="G103" s="39"/>
      <c r="H103" s="39"/>
      <c r="I103" s="196"/>
      <c r="J103" s="39"/>
      <c r="K103" s="39"/>
      <c r="L103" s="42"/>
      <c r="M103" s="197"/>
      <c r="N103" s="198"/>
      <c r="O103" s="67"/>
      <c r="P103" s="67"/>
      <c r="Q103" s="67"/>
      <c r="R103" s="67"/>
      <c r="S103" s="67"/>
      <c r="T103" s="68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20" t="s">
        <v>167</v>
      </c>
      <c r="AU103" s="20" t="s">
        <v>81</v>
      </c>
    </row>
    <row r="104" spans="1:65" s="2" customFormat="1">
      <c r="A104" s="37"/>
      <c r="B104" s="38"/>
      <c r="C104" s="39"/>
      <c r="D104" s="199" t="s">
        <v>169</v>
      </c>
      <c r="E104" s="39"/>
      <c r="F104" s="200" t="s">
        <v>1194</v>
      </c>
      <c r="G104" s="39"/>
      <c r="H104" s="39"/>
      <c r="I104" s="196"/>
      <c r="J104" s="39"/>
      <c r="K104" s="39"/>
      <c r="L104" s="42"/>
      <c r="M104" s="197"/>
      <c r="N104" s="198"/>
      <c r="O104" s="67"/>
      <c r="P104" s="67"/>
      <c r="Q104" s="67"/>
      <c r="R104" s="67"/>
      <c r="S104" s="67"/>
      <c r="T104" s="68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20" t="s">
        <v>169</v>
      </c>
      <c r="AU104" s="20" t="s">
        <v>81</v>
      </c>
    </row>
    <row r="105" spans="1:65" s="14" customFormat="1">
      <c r="B105" s="211"/>
      <c r="C105" s="212"/>
      <c r="D105" s="194" t="s">
        <v>176</v>
      </c>
      <c r="E105" s="213" t="s">
        <v>19</v>
      </c>
      <c r="F105" s="214" t="s">
        <v>1195</v>
      </c>
      <c r="G105" s="212"/>
      <c r="H105" s="215">
        <v>184</v>
      </c>
      <c r="I105" s="216"/>
      <c r="J105" s="212"/>
      <c r="K105" s="212"/>
      <c r="L105" s="217"/>
      <c r="M105" s="218"/>
      <c r="N105" s="219"/>
      <c r="O105" s="219"/>
      <c r="P105" s="219"/>
      <c r="Q105" s="219"/>
      <c r="R105" s="219"/>
      <c r="S105" s="219"/>
      <c r="T105" s="220"/>
      <c r="AT105" s="221" t="s">
        <v>176</v>
      </c>
      <c r="AU105" s="221" t="s">
        <v>81</v>
      </c>
      <c r="AV105" s="14" t="s">
        <v>81</v>
      </c>
      <c r="AW105" s="14" t="s">
        <v>34</v>
      </c>
      <c r="AX105" s="14" t="s">
        <v>79</v>
      </c>
      <c r="AY105" s="221" t="s">
        <v>158</v>
      </c>
    </row>
    <row r="106" spans="1:65" s="2" customFormat="1" ht="24.25" customHeight="1">
      <c r="A106" s="37"/>
      <c r="B106" s="38"/>
      <c r="C106" s="181" t="s">
        <v>81</v>
      </c>
      <c r="D106" s="181" t="s">
        <v>160</v>
      </c>
      <c r="E106" s="182" t="s">
        <v>963</v>
      </c>
      <c r="F106" s="183" t="s">
        <v>964</v>
      </c>
      <c r="G106" s="184" t="s">
        <v>191</v>
      </c>
      <c r="H106" s="185">
        <v>50</v>
      </c>
      <c r="I106" s="186"/>
      <c r="J106" s="187">
        <f>ROUND(I106*H106,2)</f>
        <v>0</v>
      </c>
      <c r="K106" s="183" t="s">
        <v>164</v>
      </c>
      <c r="L106" s="42"/>
      <c r="M106" s="188" t="s">
        <v>19</v>
      </c>
      <c r="N106" s="189" t="s">
        <v>43</v>
      </c>
      <c r="O106" s="67"/>
      <c r="P106" s="190">
        <f>O106*H106</f>
        <v>0</v>
      </c>
      <c r="Q106" s="190">
        <v>6.053E-2</v>
      </c>
      <c r="R106" s="190">
        <f>Q106*H106</f>
        <v>3.0265</v>
      </c>
      <c r="S106" s="190">
        <v>0</v>
      </c>
      <c r="T106" s="191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192" t="s">
        <v>165</v>
      </c>
      <c r="AT106" s="192" t="s">
        <v>160</v>
      </c>
      <c r="AU106" s="192" t="s">
        <v>81</v>
      </c>
      <c r="AY106" s="20" t="s">
        <v>158</v>
      </c>
      <c r="BE106" s="193">
        <f>IF(N106="základní",J106,0)</f>
        <v>0</v>
      </c>
      <c r="BF106" s="193">
        <f>IF(N106="snížená",J106,0)</f>
        <v>0</v>
      </c>
      <c r="BG106" s="193">
        <f>IF(N106="zákl. přenesená",J106,0)</f>
        <v>0</v>
      </c>
      <c r="BH106" s="193">
        <f>IF(N106="sníž. přenesená",J106,0)</f>
        <v>0</v>
      </c>
      <c r="BI106" s="193">
        <f>IF(N106="nulová",J106,0)</f>
        <v>0</v>
      </c>
      <c r="BJ106" s="20" t="s">
        <v>79</v>
      </c>
      <c r="BK106" s="193">
        <f>ROUND(I106*H106,2)</f>
        <v>0</v>
      </c>
      <c r="BL106" s="20" t="s">
        <v>165</v>
      </c>
      <c r="BM106" s="192" t="s">
        <v>1196</v>
      </c>
    </row>
    <row r="107" spans="1:65" s="2" customFormat="1" ht="54">
      <c r="A107" s="37"/>
      <c r="B107" s="38"/>
      <c r="C107" s="39"/>
      <c r="D107" s="194" t="s">
        <v>167</v>
      </c>
      <c r="E107" s="39"/>
      <c r="F107" s="195" t="s">
        <v>966</v>
      </c>
      <c r="G107" s="39"/>
      <c r="H107" s="39"/>
      <c r="I107" s="196"/>
      <c r="J107" s="39"/>
      <c r="K107" s="39"/>
      <c r="L107" s="42"/>
      <c r="M107" s="197"/>
      <c r="N107" s="198"/>
      <c r="O107" s="67"/>
      <c r="P107" s="67"/>
      <c r="Q107" s="67"/>
      <c r="R107" s="67"/>
      <c r="S107" s="67"/>
      <c r="T107" s="68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20" t="s">
        <v>167</v>
      </c>
      <c r="AU107" s="20" t="s">
        <v>81</v>
      </c>
    </row>
    <row r="108" spans="1:65" s="2" customFormat="1">
      <c r="A108" s="37"/>
      <c r="B108" s="38"/>
      <c r="C108" s="39"/>
      <c r="D108" s="199" t="s">
        <v>169</v>
      </c>
      <c r="E108" s="39"/>
      <c r="F108" s="200" t="s">
        <v>967</v>
      </c>
      <c r="G108" s="39"/>
      <c r="H108" s="39"/>
      <c r="I108" s="196"/>
      <c r="J108" s="39"/>
      <c r="K108" s="39"/>
      <c r="L108" s="42"/>
      <c r="M108" s="197"/>
      <c r="N108" s="198"/>
      <c r="O108" s="67"/>
      <c r="P108" s="67"/>
      <c r="Q108" s="67"/>
      <c r="R108" s="67"/>
      <c r="S108" s="67"/>
      <c r="T108" s="68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20" t="s">
        <v>169</v>
      </c>
      <c r="AU108" s="20" t="s">
        <v>81</v>
      </c>
    </row>
    <row r="109" spans="1:65" s="13" customFormat="1">
      <c r="B109" s="201"/>
      <c r="C109" s="202"/>
      <c r="D109" s="194" t="s">
        <v>176</v>
      </c>
      <c r="E109" s="203" t="s">
        <v>19</v>
      </c>
      <c r="F109" s="204" t="s">
        <v>1197</v>
      </c>
      <c r="G109" s="202"/>
      <c r="H109" s="203" t="s">
        <v>19</v>
      </c>
      <c r="I109" s="205"/>
      <c r="J109" s="202"/>
      <c r="K109" s="202"/>
      <c r="L109" s="206"/>
      <c r="M109" s="207"/>
      <c r="N109" s="208"/>
      <c r="O109" s="208"/>
      <c r="P109" s="208"/>
      <c r="Q109" s="208"/>
      <c r="R109" s="208"/>
      <c r="S109" s="208"/>
      <c r="T109" s="209"/>
      <c r="AT109" s="210" t="s">
        <v>176</v>
      </c>
      <c r="AU109" s="210" t="s">
        <v>81</v>
      </c>
      <c r="AV109" s="13" t="s">
        <v>79</v>
      </c>
      <c r="AW109" s="13" t="s">
        <v>34</v>
      </c>
      <c r="AX109" s="13" t="s">
        <v>72</v>
      </c>
      <c r="AY109" s="210" t="s">
        <v>158</v>
      </c>
    </row>
    <row r="110" spans="1:65" s="14" customFormat="1">
      <c r="B110" s="211"/>
      <c r="C110" s="212"/>
      <c r="D110" s="194" t="s">
        <v>176</v>
      </c>
      <c r="E110" s="213" t="s">
        <v>19</v>
      </c>
      <c r="F110" s="214" t="s">
        <v>509</v>
      </c>
      <c r="G110" s="212"/>
      <c r="H110" s="215">
        <v>50</v>
      </c>
      <c r="I110" s="216"/>
      <c r="J110" s="212"/>
      <c r="K110" s="212"/>
      <c r="L110" s="217"/>
      <c r="M110" s="218"/>
      <c r="N110" s="219"/>
      <c r="O110" s="219"/>
      <c r="P110" s="219"/>
      <c r="Q110" s="219"/>
      <c r="R110" s="219"/>
      <c r="S110" s="219"/>
      <c r="T110" s="220"/>
      <c r="AT110" s="221" t="s">
        <v>176</v>
      </c>
      <c r="AU110" s="221" t="s">
        <v>81</v>
      </c>
      <c r="AV110" s="14" t="s">
        <v>81</v>
      </c>
      <c r="AW110" s="14" t="s">
        <v>34</v>
      </c>
      <c r="AX110" s="14" t="s">
        <v>79</v>
      </c>
      <c r="AY110" s="221" t="s">
        <v>158</v>
      </c>
    </row>
    <row r="111" spans="1:65" s="2" customFormat="1" ht="21.75" customHeight="1">
      <c r="A111" s="37"/>
      <c r="B111" s="38"/>
      <c r="C111" s="181" t="s">
        <v>180</v>
      </c>
      <c r="D111" s="181" t="s">
        <v>160</v>
      </c>
      <c r="E111" s="182" t="s">
        <v>1198</v>
      </c>
      <c r="F111" s="183" t="s">
        <v>1199</v>
      </c>
      <c r="G111" s="184" t="s">
        <v>183</v>
      </c>
      <c r="H111" s="185">
        <v>14.964</v>
      </c>
      <c r="I111" s="186"/>
      <c r="J111" s="187">
        <f>ROUND(I111*H111,2)</f>
        <v>0</v>
      </c>
      <c r="K111" s="183" t="s">
        <v>164</v>
      </c>
      <c r="L111" s="42"/>
      <c r="M111" s="188" t="s">
        <v>19</v>
      </c>
      <c r="N111" s="189" t="s">
        <v>43</v>
      </c>
      <c r="O111" s="67"/>
      <c r="P111" s="190">
        <f>O111*H111</f>
        <v>0</v>
      </c>
      <c r="Q111" s="190">
        <v>0</v>
      </c>
      <c r="R111" s="190">
        <f>Q111*H111</f>
        <v>0</v>
      </c>
      <c r="S111" s="190">
        <v>0</v>
      </c>
      <c r="T111" s="191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192" t="s">
        <v>165</v>
      </c>
      <c r="AT111" s="192" t="s">
        <v>160</v>
      </c>
      <c r="AU111" s="192" t="s">
        <v>81</v>
      </c>
      <c r="AY111" s="20" t="s">
        <v>158</v>
      </c>
      <c r="BE111" s="193">
        <f>IF(N111="základní",J111,0)</f>
        <v>0</v>
      </c>
      <c r="BF111" s="193">
        <f>IF(N111="snížená",J111,0)</f>
        <v>0</v>
      </c>
      <c r="BG111" s="193">
        <f>IF(N111="zákl. přenesená",J111,0)</f>
        <v>0</v>
      </c>
      <c r="BH111" s="193">
        <f>IF(N111="sníž. přenesená",J111,0)</f>
        <v>0</v>
      </c>
      <c r="BI111" s="193">
        <f>IF(N111="nulová",J111,0)</f>
        <v>0</v>
      </c>
      <c r="BJ111" s="20" t="s">
        <v>79</v>
      </c>
      <c r="BK111" s="193">
        <f>ROUND(I111*H111,2)</f>
        <v>0</v>
      </c>
      <c r="BL111" s="20" t="s">
        <v>165</v>
      </c>
      <c r="BM111" s="192" t="s">
        <v>1200</v>
      </c>
    </row>
    <row r="112" spans="1:65" s="2" customFormat="1">
      <c r="A112" s="37"/>
      <c r="B112" s="38"/>
      <c r="C112" s="39"/>
      <c r="D112" s="194" t="s">
        <v>167</v>
      </c>
      <c r="E112" s="39"/>
      <c r="F112" s="195" t="s">
        <v>1201</v>
      </c>
      <c r="G112" s="39"/>
      <c r="H112" s="39"/>
      <c r="I112" s="196"/>
      <c r="J112" s="39"/>
      <c r="K112" s="39"/>
      <c r="L112" s="42"/>
      <c r="M112" s="197"/>
      <c r="N112" s="198"/>
      <c r="O112" s="67"/>
      <c r="P112" s="67"/>
      <c r="Q112" s="67"/>
      <c r="R112" s="67"/>
      <c r="S112" s="67"/>
      <c r="T112" s="68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20" t="s">
        <v>167</v>
      </c>
      <c r="AU112" s="20" t="s">
        <v>81</v>
      </c>
    </row>
    <row r="113" spans="1:65" s="2" customFormat="1">
      <c r="A113" s="37"/>
      <c r="B113" s="38"/>
      <c r="C113" s="39"/>
      <c r="D113" s="199" t="s">
        <v>169</v>
      </c>
      <c r="E113" s="39"/>
      <c r="F113" s="200" t="s">
        <v>1202</v>
      </c>
      <c r="G113" s="39"/>
      <c r="H113" s="39"/>
      <c r="I113" s="196"/>
      <c r="J113" s="39"/>
      <c r="K113" s="39"/>
      <c r="L113" s="42"/>
      <c r="M113" s="197"/>
      <c r="N113" s="198"/>
      <c r="O113" s="67"/>
      <c r="P113" s="67"/>
      <c r="Q113" s="67"/>
      <c r="R113" s="67"/>
      <c r="S113" s="67"/>
      <c r="T113" s="68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20" t="s">
        <v>169</v>
      </c>
      <c r="AU113" s="20" t="s">
        <v>81</v>
      </c>
    </row>
    <row r="114" spans="1:65" s="14" customFormat="1">
      <c r="B114" s="211"/>
      <c r="C114" s="212"/>
      <c r="D114" s="194" t="s">
        <v>176</v>
      </c>
      <c r="E114" s="213" t="s">
        <v>19</v>
      </c>
      <c r="F114" s="214" t="s">
        <v>1203</v>
      </c>
      <c r="G114" s="212"/>
      <c r="H114" s="215">
        <v>14.964</v>
      </c>
      <c r="I114" s="216"/>
      <c r="J114" s="212"/>
      <c r="K114" s="212"/>
      <c r="L114" s="217"/>
      <c r="M114" s="218"/>
      <c r="N114" s="219"/>
      <c r="O114" s="219"/>
      <c r="P114" s="219"/>
      <c r="Q114" s="219"/>
      <c r="R114" s="219"/>
      <c r="S114" s="219"/>
      <c r="T114" s="220"/>
      <c r="AT114" s="221" t="s">
        <v>176</v>
      </c>
      <c r="AU114" s="221" t="s">
        <v>81</v>
      </c>
      <c r="AV114" s="14" t="s">
        <v>81</v>
      </c>
      <c r="AW114" s="14" t="s">
        <v>34</v>
      </c>
      <c r="AX114" s="14" t="s">
        <v>79</v>
      </c>
      <c r="AY114" s="221" t="s">
        <v>158</v>
      </c>
    </row>
    <row r="115" spans="1:65" s="2" customFormat="1" ht="33" customHeight="1">
      <c r="A115" s="37"/>
      <c r="B115" s="38"/>
      <c r="C115" s="181" t="s">
        <v>165</v>
      </c>
      <c r="D115" s="181" t="s">
        <v>160</v>
      </c>
      <c r="E115" s="182" t="s">
        <v>1204</v>
      </c>
      <c r="F115" s="183" t="s">
        <v>1205</v>
      </c>
      <c r="G115" s="184" t="s">
        <v>183</v>
      </c>
      <c r="H115" s="185">
        <v>48.637999999999998</v>
      </c>
      <c r="I115" s="186"/>
      <c r="J115" s="187">
        <f>ROUND(I115*H115,2)</f>
        <v>0</v>
      </c>
      <c r="K115" s="183" t="s">
        <v>164</v>
      </c>
      <c r="L115" s="42"/>
      <c r="M115" s="188" t="s">
        <v>19</v>
      </c>
      <c r="N115" s="189" t="s">
        <v>43</v>
      </c>
      <c r="O115" s="67"/>
      <c r="P115" s="190">
        <f>O115*H115</f>
        <v>0</v>
      </c>
      <c r="Q115" s="190">
        <v>0</v>
      </c>
      <c r="R115" s="190">
        <f>Q115*H115</f>
        <v>0</v>
      </c>
      <c r="S115" s="190">
        <v>0</v>
      </c>
      <c r="T115" s="191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192" t="s">
        <v>165</v>
      </c>
      <c r="AT115" s="192" t="s">
        <v>160</v>
      </c>
      <c r="AU115" s="192" t="s">
        <v>81</v>
      </c>
      <c r="AY115" s="20" t="s">
        <v>158</v>
      </c>
      <c r="BE115" s="193">
        <f>IF(N115="základní",J115,0)</f>
        <v>0</v>
      </c>
      <c r="BF115" s="193">
        <f>IF(N115="snížená",J115,0)</f>
        <v>0</v>
      </c>
      <c r="BG115" s="193">
        <f>IF(N115="zákl. přenesená",J115,0)</f>
        <v>0</v>
      </c>
      <c r="BH115" s="193">
        <f>IF(N115="sníž. přenesená",J115,0)</f>
        <v>0</v>
      </c>
      <c r="BI115" s="193">
        <f>IF(N115="nulová",J115,0)</f>
        <v>0</v>
      </c>
      <c r="BJ115" s="20" t="s">
        <v>79</v>
      </c>
      <c r="BK115" s="193">
        <f>ROUND(I115*H115,2)</f>
        <v>0</v>
      </c>
      <c r="BL115" s="20" t="s">
        <v>165</v>
      </c>
      <c r="BM115" s="192" t="s">
        <v>1206</v>
      </c>
    </row>
    <row r="116" spans="1:65" s="2" customFormat="1" ht="18">
      <c r="A116" s="37"/>
      <c r="B116" s="38"/>
      <c r="C116" s="39"/>
      <c r="D116" s="194" t="s">
        <v>167</v>
      </c>
      <c r="E116" s="39"/>
      <c r="F116" s="195" t="s">
        <v>1207</v>
      </c>
      <c r="G116" s="39"/>
      <c r="H116" s="39"/>
      <c r="I116" s="196"/>
      <c r="J116" s="39"/>
      <c r="K116" s="39"/>
      <c r="L116" s="42"/>
      <c r="M116" s="197"/>
      <c r="N116" s="198"/>
      <c r="O116" s="67"/>
      <c r="P116" s="67"/>
      <c r="Q116" s="67"/>
      <c r="R116" s="67"/>
      <c r="S116" s="67"/>
      <c r="T116" s="68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20" t="s">
        <v>167</v>
      </c>
      <c r="AU116" s="20" t="s">
        <v>81</v>
      </c>
    </row>
    <row r="117" spans="1:65" s="2" customFormat="1">
      <c r="A117" s="37"/>
      <c r="B117" s="38"/>
      <c r="C117" s="39"/>
      <c r="D117" s="199" t="s">
        <v>169</v>
      </c>
      <c r="E117" s="39"/>
      <c r="F117" s="200" t="s">
        <v>1208</v>
      </c>
      <c r="G117" s="39"/>
      <c r="H117" s="39"/>
      <c r="I117" s="196"/>
      <c r="J117" s="39"/>
      <c r="K117" s="39"/>
      <c r="L117" s="42"/>
      <c r="M117" s="197"/>
      <c r="N117" s="198"/>
      <c r="O117" s="67"/>
      <c r="P117" s="67"/>
      <c r="Q117" s="67"/>
      <c r="R117" s="67"/>
      <c r="S117" s="67"/>
      <c r="T117" s="68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20" t="s">
        <v>169</v>
      </c>
      <c r="AU117" s="20" t="s">
        <v>81</v>
      </c>
    </row>
    <row r="118" spans="1:65" s="13" customFormat="1">
      <c r="B118" s="201"/>
      <c r="C118" s="202"/>
      <c r="D118" s="194" t="s">
        <v>176</v>
      </c>
      <c r="E118" s="203" t="s">
        <v>19</v>
      </c>
      <c r="F118" s="204" t="s">
        <v>1209</v>
      </c>
      <c r="G118" s="202"/>
      <c r="H118" s="203" t="s">
        <v>19</v>
      </c>
      <c r="I118" s="205"/>
      <c r="J118" s="202"/>
      <c r="K118" s="202"/>
      <c r="L118" s="206"/>
      <c r="M118" s="207"/>
      <c r="N118" s="208"/>
      <c r="O118" s="208"/>
      <c r="P118" s="208"/>
      <c r="Q118" s="208"/>
      <c r="R118" s="208"/>
      <c r="S118" s="208"/>
      <c r="T118" s="209"/>
      <c r="AT118" s="210" t="s">
        <v>176</v>
      </c>
      <c r="AU118" s="210" t="s">
        <v>81</v>
      </c>
      <c r="AV118" s="13" t="s">
        <v>79</v>
      </c>
      <c r="AW118" s="13" t="s">
        <v>34</v>
      </c>
      <c r="AX118" s="13" t="s">
        <v>72</v>
      </c>
      <c r="AY118" s="210" t="s">
        <v>158</v>
      </c>
    </row>
    <row r="119" spans="1:65" s="14" customFormat="1">
      <c r="B119" s="211"/>
      <c r="C119" s="212"/>
      <c r="D119" s="194" t="s">
        <v>176</v>
      </c>
      <c r="E119" s="213" t="s">
        <v>19</v>
      </c>
      <c r="F119" s="214" t="s">
        <v>1210</v>
      </c>
      <c r="G119" s="212"/>
      <c r="H119" s="215">
        <v>48.637999999999998</v>
      </c>
      <c r="I119" s="216"/>
      <c r="J119" s="212"/>
      <c r="K119" s="212"/>
      <c r="L119" s="217"/>
      <c r="M119" s="218"/>
      <c r="N119" s="219"/>
      <c r="O119" s="219"/>
      <c r="P119" s="219"/>
      <c r="Q119" s="219"/>
      <c r="R119" s="219"/>
      <c r="S119" s="219"/>
      <c r="T119" s="220"/>
      <c r="AT119" s="221" t="s">
        <v>176</v>
      </c>
      <c r="AU119" s="221" t="s">
        <v>81</v>
      </c>
      <c r="AV119" s="14" t="s">
        <v>81</v>
      </c>
      <c r="AW119" s="14" t="s">
        <v>34</v>
      </c>
      <c r="AX119" s="14" t="s">
        <v>79</v>
      </c>
      <c r="AY119" s="221" t="s">
        <v>158</v>
      </c>
    </row>
    <row r="120" spans="1:65" s="2" customFormat="1" ht="24.25" customHeight="1">
      <c r="A120" s="37"/>
      <c r="B120" s="38"/>
      <c r="C120" s="181" t="s">
        <v>195</v>
      </c>
      <c r="D120" s="181" t="s">
        <v>160</v>
      </c>
      <c r="E120" s="182" t="s">
        <v>1211</v>
      </c>
      <c r="F120" s="183" t="s">
        <v>1212</v>
      </c>
      <c r="G120" s="184" t="s">
        <v>375</v>
      </c>
      <c r="H120" s="185">
        <v>32</v>
      </c>
      <c r="I120" s="186"/>
      <c r="J120" s="187">
        <f>ROUND(I120*H120,2)</f>
        <v>0</v>
      </c>
      <c r="K120" s="183" t="s">
        <v>164</v>
      </c>
      <c r="L120" s="42"/>
      <c r="M120" s="188" t="s">
        <v>19</v>
      </c>
      <c r="N120" s="189" t="s">
        <v>43</v>
      </c>
      <c r="O120" s="67"/>
      <c r="P120" s="190">
        <f>O120*H120</f>
        <v>0</v>
      </c>
      <c r="Q120" s="190">
        <v>1.9E-2</v>
      </c>
      <c r="R120" s="190">
        <f>Q120*H120</f>
        <v>0.60799999999999998</v>
      </c>
      <c r="S120" s="190">
        <v>0</v>
      </c>
      <c r="T120" s="191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192" t="s">
        <v>165</v>
      </c>
      <c r="AT120" s="192" t="s">
        <v>160</v>
      </c>
      <c r="AU120" s="192" t="s">
        <v>81</v>
      </c>
      <c r="AY120" s="20" t="s">
        <v>158</v>
      </c>
      <c r="BE120" s="193">
        <f>IF(N120="základní",J120,0)</f>
        <v>0</v>
      </c>
      <c r="BF120" s="193">
        <f>IF(N120="snížená",J120,0)</f>
        <v>0</v>
      </c>
      <c r="BG120" s="193">
        <f>IF(N120="zákl. přenesená",J120,0)</f>
        <v>0</v>
      </c>
      <c r="BH120" s="193">
        <f>IF(N120="sníž. přenesená",J120,0)</f>
        <v>0</v>
      </c>
      <c r="BI120" s="193">
        <f>IF(N120="nulová",J120,0)</f>
        <v>0</v>
      </c>
      <c r="BJ120" s="20" t="s">
        <v>79</v>
      </c>
      <c r="BK120" s="193">
        <f>ROUND(I120*H120,2)</f>
        <v>0</v>
      </c>
      <c r="BL120" s="20" t="s">
        <v>165</v>
      </c>
      <c r="BM120" s="192" t="s">
        <v>1213</v>
      </c>
    </row>
    <row r="121" spans="1:65" s="2" customFormat="1" ht="18">
      <c r="A121" s="37"/>
      <c r="B121" s="38"/>
      <c r="C121" s="39"/>
      <c r="D121" s="194" t="s">
        <v>167</v>
      </c>
      <c r="E121" s="39"/>
      <c r="F121" s="195" t="s">
        <v>1214</v>
      </c>
      <c r="G121" s="39"/>
      <c r="H121" s="39"/>
      <c r="I121" s="196"/>
      <c r="J121" s="39"/>
      <c r="K121" s="39"/>
      <c r="L121" s="42"/>
      <c r="M121" s="197"/>
      <c r="N121" s="198"/>
      <c r="O121" s="67"/>
      <c r="P121" s="67"/>
      <c r="Q121" s="67"/>
      <c r="R121" s="67"/>
      <c r="S121" s="67"/>
      <c r="T121" s="68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20" t="s">
        <v>167</v>
      </c>
      <c r="AU121" s="20" t="s">
        <v>81</v>
      </c>
    </row>
    <row r="122" spans="1:65" s="2" customFormat="1">
      <c r="A122" s="37"/>
      <c r="B122" s="38"/>
      <c r="C122" s="39"/>
      <c r="D122" s="199" t="s">
        <v>169</v>
      </c>
      <c r="E122" s="39"/>
      <c r="F122" s="200" t="s">
        <v>1215</v>
      </c>
      <c r="G122" s="39"/>
      <c r="H122" s="39"/>
      <c r="I122" s="196"/>
      <c r="J122" s="39"/>
      <c r="K122" s="39"/>
      <c r="L122" s="42"/>
      <c r="M122" s="197"/>
      <c r="N122" s="198"/>
      <c r="O122" s="67"/>
      <c r="P122" s="67"/>
      <c r="Q122" s="67"/>
      <c r="R122" s="67"/>
      <c r="S122" s="67"/>
      <c r="T122" s="68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20" t="s">
        <v>169</v>
      </c>
      <c r="AU122" s="20" t="s">
        <v>81</v>
      </c>
    </row>
    <row r="123" spans="1:65" s="13" customFormat="1" ht="20">
      <c r="B123" s="201"/>
      <c r="C123" s="202"/>
      <c r="D123" s="194" t="s">
        <v>176</v>
      </c>
      <c r="E123" s="203" t="s">
        <v>19</v>
      </c>
      <c r="F123" s="204" t="s">
        <v>1216</v>
      </c>
      <c r="G123" s="202"/>
      <c r="H123" s="203" t="s">
        <v>19</v>
      </c>
      <c r="I123" s="205"/>
      <c r="J123" s="202"/>
      <c r="K123" s="202"/>
      <c r="L123" s="206"/>
      <c r="M123" s="207"/>
      <c r="N123" s="208"/>
      <c r="O123" s="208"/>
      <c r="P123" s="208"/>
      <c r="Q123" s="208"/>
      <c r="R123" s="208"/>
      <c r="S123" s="208"/>
      <c r="T123" s="209"/>
      <c r="AT123" s="210" t="s">
        <v>176</v>
      </c>
      <c r="AU123" s="210" t="s">
        <v>81</v>
      </c>
      <c r="AV123" s="13" t="s">
        <v>79</v>
      </c>
      <c r="AW123" s="13" t="s">
        <v>34</v>
      </c>
      <c r="AX123" s="13" t="s">
        <v>72</v>
      </c>
      <c r="AY123" s="210" t="s">
        <v>158</v>
      </c>
    </row>
    <row r="124" spans="1:65" s="14" customFormat="1">
      <c r="B124" s="211"/>
      <c r="C124" s="212"/>
      <c r="D124" s="194" t="s">
        <v>176</v>
      </c>
      <c r="E124" s="213" t="s">
        <v>19</v>
      </c>
      <c r="F124" s="214" t="s">
        <v>1217</v>
      </c>
      <c r="G124" s="212"/>
      <c r="H124" s="215">
        <v>32</v>
      </c>
      <c r="I124" s="216"/>
      <c r="J124" s="212"/>
      <c r="K124" s="212"/>
      <c r="L124" s="217"/>
      <c r="M124" s="218"/>
      <c r="N124" s="219"/>
      <c r="O124" s="219"/>
      <c r="P124" s="219"/>
      <c r="Q124" s="219"/>
      <c r="R124" s="219"/>
      <c r="S124" s="219"/>
      <c r="T124" s="220"/>
      <c r="AT124" s="221" t="s">
        <v>176</v>
      </c>
      <c r="AU124" s="221" t="s">
        <v>81</v>
      </c>
      <c r="AV124" s="14" t="s">
        <v>81</v>
      </c>
      <c r="AW124" s="14" t="s">
        <v>34</v>
      </c>
      <c r="AX124" s="14" t="s">
        <v>72</v>
      </c>
      <c r="AY124" s="221" t="s">
        <v>158</v>
      </c>
    </row>
    <row r="125" spans="1:65" s="15" customFormat="1">
      <c r="B125" s="222"/>
      <c r="C125" s="223"/>
      <c r="D125" s="194" t="s">
        <v>176</v>
      </c>
      <c r="E125" s="224" t="s">
        <v>19</v>
      </c>
      <c r="F125" s="225" t="s">
        <v>179</v>
      </c>
      <c r="G125" s="223"/>
      <c r="H125" s="226">
        <v>32</v>
      </c>
      <c r="I125" s="227"/>
      <c r="J125" s="223"/>
      <c r="K125" s="223"/>
      <c r="L125" s="228"/>
      <c r="M125" s="229"/>
      <c r="N125" s="230"/>
      <c r="O125" s="230"/>
      <c r="P125" s="230"/>
      <c r="Q125" s="230"/>
      <c r="R125" s="230"/>
      <c r="S125" s="230"/>
      <c r="T125" s="231"/>
      <c r="AT125" s="232" t="s">
        <v>176</v>
      </c>
      <c r="AU125" s="232" t="s">
        <v>81</v>
      </c>
      <c r="AV125" s="15" t="s">
        <v>165</v>
      </c>
      <c r="AW125" s="15" t="s">
        <v>34</v>
      </c>
      <c r="AX125" s="15" t="s">
        <v>79</v>
      </c>
      <c r="AY125" s="232" t="s">
        <v>158</v>
      </c>
    </row>
    <row r="126" spans="1:65" s="2" customFormat="1" ht="37.9" customHeight="1">
      <c r="A126" s="37"/>
      <c r="B126" s="38"/>
      <c r="C126" s="181" t="s">
        <v>204</v>
      </c>
      <c r="D126" s="181" t="s">
        <v>160</v>
      </c>
      <c r="E126" s="182" t="s">
        <v>1218</v>
      </c>
      <c r="F126" s="183" t="s">
        <v>1219</v>
      </c>
      <c r="G126" s="184" t="s">
        <v>183</v>
      </c>
      <c r="H126" s="185">
        <v>23.25</v>
      </c>
      <c r="I126" s="186"/>
      <c r="J126" s="187">
        <f>ROUND(I126*H126,2)</f>
        <v>0</v>
      </c>
      <c r="K126" s="183" t="s">
        <v>164</v>
      </c>
      <c r="L126" s="42"/>
      <c r="M126" s="188" t="s">
        <v>19</v>
      </c>
      <c r="N126" s="189" t="s">
        <v>43</v>
      </c>
      <c r="O126" s="67"/>
      <c r="P126" s="190">
        <f>O126*H126</f>
        <v>0</v>
      </c>
      <c r="Q126" s="190">
        <v>0</v>
      </c>
      <c r="R126" s="190">
        <f>Q126*H126</f>
        <v>0</v>
      </c>
      <c r="S126" s="190">
        <v>0</v>
      </c>
      <c r="T126" s="191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192" t="s">
        <v>165</v>
      </c>
      <c r="AT126" s="192" t="s">
        <v>160</v>
      </c>
      <c r="AU126" s="192" t="s">
        <v>81</v>
      </c>
      <c r="AY126" s="20" t="s">
        <v>158</v>
      </c>
      <c r="BE126" s="193">
        <f>IF(N126="základní",J126,0)</f>
        <v>0</v>
      </c>
      <c r="BF126" s="193">
        <f>IF(N126="snížená",J126,0)</f>
        <v>0</v>
      </c>
      <c r="BG126" s="193">
        <f>IF(N126="zákl. přenesená",J126,0)</f>
        <v>0</v>
      </c>
      <c r="BH126" s="193">
        <f>IF(N126="sníž. přenesená",J126,0)</f>
        <v>0</v>
      </c>
      <c r="BI126" s="193">
        <f>IF(N126="nulová",J126,0)</f>
        <v>0</v>
      </c>
      <c r="BJ126" s="20" t="s">
        <v>79</v>
      </c>
      <c r="BK126" s="193">
        <f>ROUND(I126*H126,2)</f>
        <v>0</v>
      </c>
      <c r="BL126" s="20" t="s">
        <v>165</v>
      </c>
      <c r="BM126" s="192" t="s">
        <v>1220</v>
      </c>
    </row>
    <row r="127" spans="1:65" s="2" customFormat="1" ht="36">
      <c r="A127" s="37"/>
      <c r="B127" s="38"/>
      <c r="C127" s="39"/>
      <c r="D127" s="194" t="s">
        <v>167</v>
      </c>
      <c r="E127" s="39"/>
      <c r="F127" s="195" t="s">
        <v>1221</v>
      </c>
      <c r="G127" s="39"/>
      <c r="H127" s="39"/>
      <c r="I127" s="196"/>
      <c r="J127" s="39"/>
      <c r="K127" s="39"/>
      <c r="L127" s="42"/>
      <c r="M127" s="197"/>
      <c r="N127" s="198"/>
      <c r="O127" s="67"/>
      <c r="P127" s="67"/>
      <c r="Q127" s="67"/>
      <c r="R127" s="67"/>
      <c r="S127" s="67"/>
      <c r="T127" s="68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20" t="s">
        <v>167</v>
      </c>
      <c r="AU127" s="20" t="s">
        <v>81</v>
      </c>
    </row>
    <row r="128" spans="1:65" s="2" customFormat="1">
      <c r="A128" s="37"/>
      <c r="B128" s="38"/>
      <c r="C128" s="39"/>
      <c r="D128" s="199" t="s">
        <v>169</v>
      </c>
      <c r="E128" s="39"/>
      <c r="F128" s="200" t="s">
        <v>1222</v>
      </c>
      <c r="G128" s="39"/>
      <c r="H128" s="39"/>
      <c r="I128" s="196"/>
      <c r="J128" s="39"/>
      <c r="K128" s="39"/>
      <c r="L128" s="42"/>
      <c r="M128" s="197"/>
      <c r="N128" s="198"/>
      <c r="O128" s="67"/>
      <c r="P128" s="67"/>
      <c r="Q128" s="67"/>
      <c r="R128" s="67"/>
      <c r="S128" s="67"/>
      <c r="T128" s="68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20" t="s">
        <v>169</v>
      </c>
      <c r="AU128" s="20" t="s">
        <v>81</v>
      </c>
    </row>
    <row r="129" spans="1:65" s="13" customFormat="1">
      <c r="B129" s="201"/>
      <c r="C129" s="202"/>
      <c r="D129" s="194" t="s">
        <v>176</v>
      </c>
      <c r="E129" s="203" t="s">
        <v>19</v>
      </c>
      <c r="F129" s="204" t="s">
        <v>1223</v>
      </c>
      <c r="G129" s="202"/>
      <c r="H129" s="203" t="s">
        <v>19</v>
      </c>
      <c r="I129" s="205"/>
      <c r="J129" s="202"/>
      <c r="K129" s="202"/>
      <c r="L129" s="206"/>
      <c r="M129" s="207"/>
      <c r="N129" s="208"/>
      <c r="O129" s="208"/>
      <c r="P129" s="208"/>
      <c r="Q129" s="208"/>
      <c r="R129" s="208"/>
      <c r="S129" s="208"/>
      <c r="T129" s="209"/>
      <c r="AT129" s="210" t="s">
        <v>176</v>
      </c>
      <c r="AU129" s="210" t="s">
        <v>81</v>
      </c>
      <c r="AV129" s="13" t="s">
        <v>79</v>
      </c>
      <c r="AW129" s="13" t="s">
        <v>34</v>
      </c>
      <c r="AX129" s="13" t="s">
        <v>72</v>
      </c>
      <c r="AY129" s="210" t="s">
        <v>158</v>
      </c>
    </row>
    <row r="130" spans="1:65" s="14" customFormat="1">
      <c r="B130" s="211"/>
      <c r="C130" s="212"/>
      <c r="D130" s="194" t="s">
        <v>176</v>
      </c>
      <c r="E130" s="213" t="s">
        <v>19</v>
      </c>
      <c r="F130" s="214" t="s">
        <v>1224</v>
      </c>
      <c r="G130" s="212"/>
      <c r="H130" s="215">
        <v>23.25</v>
      </c>
      <c r="I130" s="216"/>
      <c r="J130" s="212"/>
      <c r="K130" s="212"/>
      <c r="L130" s="217"/>
      <c r="M130" s="218"/>
      <c r="N130" s="219"/>
      <c r="O130" s="219"/>
      <c r="P130" s="219"/>
      <c r="Q130" s="219"/>
      <c r="R130" s="219"/>
      <c r="S130" s="219"/>
      <c r="T130" s="220"/>
      <c r="AT130" s="221" t="s">
        <v>176</v>
      </c>
      <c r="AU130" s="221" t="s">
        <v>81</v>
      </c>
      <c r="AV130" s="14" t="s">
        <v>81</v>
      </c>
      <c r="AW130" s="14" t="s">
        <v>34</v>
      </c>
      <c r="AX130" s="14" t="s">
        <v>79</v>
      </c>
      <c r="AY130" s="221" t="s">
        <v>158</v>
      </c>
    </row>
    <row r="131" spans="1:65" s="2" customFormat="1" ht="37.9" customHeight="1">
      <c r="A131" s="37"/>
      <c r="B131" s="38"/>
      <c r="C131" s="181" t="s">
        <v>211</v>
      </c>
      <c r="D131" s="181" t="s">
        <v>160</v>
      </c>
      <c r="E131" s="182" t="s">
        <v>236</v>
      </c>
      <c r="F131" s="183" t="s">
        <v>237</v>
      </c>
      <c r="G131" s="184" t="s">
        <v>183</v>
      </c>
      <c r="H131" s="185">
        <v>25.388000000000002</v>
      </c>
      <c r="I131" s="186"/>
      <c r="J131" s="187">
        <f>ROUND(I131*H131,2)</f>
        <v>0</v>
      </c>
      <c r="K131" s="183" t="s">
        <v>164</v>
      </c>
      <c r="L131" s="42"/>
      <c r="M131" s="188" t="s">
        <v>19</v>
      </c>
      <c r="N131" s="189" t="s">
        <v>43</v>
      </c>
      <c r="O131" s="67"/>
      <c r="P131" s="190">
        <f>O131*H131</f>
        <v>0</v>
      </c>
      <c r="Q131" s="190">
        <v>0</v>
      </c>
      <c r="R131" s="190">
        <f>Q131*H131</f>
        <v>0</v>
      </c>
      <c r="S131" s="190">
        <v>0</v>
      </c>
      <c r="T131" s="191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92" t="s">
        <v>165</v>
      </c>
      <c r="AT131" s="192" t="s">
        <v>160</v>
      </c>
      <c r="AU131" s="192" t="s">
        <v>81</v>
      </c>
      <c r="AY131" s="20" t="s">
        <v>158</v>
      </c>
      <c r="BE131" s="193">
        <f>IF(N131="základní",J131,0)</f>
        <v>0</v>
      </c>
      <c r="BF131" s="193">
        <f>IF(N131="snížená",J131,0)</f>
        <v>0</v>
      </c>
      <c r="BG131" s="193">
        <f>IF(N131="zákl. přenesená",J131,0)</f>
        <v>0</v>
      </c>
      <c r="BH131" s="193">
        <f>IF(N131="sníž. přenesená",J131,0)</f>
        <v>0</v>
      </c>
      <c r="BI131" s="193">
        <f>IF(N131="nulová",J131,0)</f>
        <v>0</v>
      </c>
      <c r="BJ131" s="20" t="s">
        <v>79</v>
      </c>
      <c r="BK131" s="193">
        <f>ROUND(I131*H131,2)</f>
        <v>0</v>
      </c>
      <c r="BL131" s="20" t="s">
        <v>165</v>
      </c>
      <c r="BM131" s="192" t="s">
        <v>1225</v>
      </c>
    </row>
    <row r="132" spans="1:65" s="2" customFormat="1" ht="36">
      <c r="A132" s="37"/>
      <c r="B132" s="38"/>
      <c r="C132" s="39"/>
      <c r="D132" s="194" t="s">
        <v>167</v>
      </c>
      <c r="E132" s="39"/>
      <c r="F132" s="195" t="s">
        <v>239</v>
      </c>
      <c r="G132" s="39"/>
      <c r="H132" s="39"/>
      <c r="I132" s="196"/>
      <c r="J132" s="39"/>
      <c r="K132" s="39"/>
      <c r="L132" s="42"/>
      <c r="M132" s="197"/>
      <c r="N132" s="198"/>
      <c r="O132" s="67"/>
      <c r="P132" s="67"/>
      <c r="Q132" s="67"/>
      <c r="R132" s="67"/>
      <c r="S132" s="67"/>
      <c r="T132" s="68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20" t="s">
        <v>167</v>
      </c>
      <c r="AU132" s="20" t="s">
        <v>81</v>
      </c>
    </row>
    <row r="133" spans="1:65" s="2" customFormat="1">
      <c r="A133" s="37"/>
      <c r="B133" s="38"/>
      <c r="C133" s="39"/>
      <c r="D133" s="199" t="s">
        <v>169</v>
      </c>
      <c r="E133" s="39"/>
      <c r="F133" s="200" t="s">
        <v>240</v>
      </c>
      <c r="G133" s="39"/>
      <c r="H133" s="39"/>
      <c r="I133" s="196"/>
      <c r="J133" s="39"/>
      <c r="K133" s="39"/>
      <c r="L133" s="42"/>
      <c r="M133" s="197"/>
      <c r="N133" s="198"/>
      <c r="O133" s="67"/>
      <c r="P133" s="67"/>
      <c r="Q133" s="67"/>
      <c r="R133" s="67"/>
      <c r="S133" s="67"/>
      <c r="T133" s="68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20" t="s">
        <v>169</v>
      </c>
      <c r="AU133" s="20" t="s">
        <v>81</v>
      </c>
    </row>
    <row r="134" spans="1:65" s="13" customFormat="1">
      <c r="B134" s="201"/>
      <c r="C134" s="202"/>
      <c r="D134" s="194" t="s">
        <v>176</v>
      </c>
      <c r="E134" s="203" t="s">
        <v>19</v>
      </c>
      <c r="F134" s="204" t="s">
        <v>1226</v>
      </c>
      <c r="G134" s="202"/>
      <c r="H134" s="203" t="s">
        <v>19</v>
      </c>
      <c r="I134" s="205"/>
      <c r="J134" s="202"/>
      <c r="K134" s="202"/>
      <c r="L134" s="206"/>
      <c r="M134" s="207"/>
      <c r="N134" s="208"/>
      <c r="O134" s="208"/>
      <c r="P134" s="208"/>
      <c r="Q134" s="208"/>
      <c r="R134" s="208"/>
      <c r="S134" s="208"/>
      <c r="T134" s="209"/>
      <c r="AT134" s="210" t="s">
        <v>176</v>
      </c>
      <c r="AU134" s="210" t="s">
        <v>81</v>
      </c>
      <c r="AV134" s="13" t="s">
        <v>79</v>
      </c>
      <c r="AW134" s="13" t="s">
        <v>34</v>
      </c>
      <c r="AX134" s="13" t="s">
        <v>72</v>
      </c>
      <c r="AY134" s="210" t="s">
        <v>158</v>
      </c>
    </row>
    <row r="135" spans="1:65" s="14" customFormat="1">
      <c r="B135" s="211"/>
      <c r="C135" s="212"/>
      <c r="D135" s="194" t="s">
        <v>176</v>
      </c>
      <c r="E135" s="213" t="s">
        <v>19</v>
      </c>
      <c r="F135" s="214" t="s">
        <v>1227</v>
      </c>
      <c r="G135" s="212"/>
      <c r="H135" s="215">
        <v>25.388000000000002</v>
      </c>
      <c r="I135" s="216"/>
      <c r="J135" s="212"/>
      <c r="K135" s="212"/>
      <c r="L135" s="217"/>
      <c r="M135" s="218"/>
      <c r="N135" s="219"/>
      <c r="O135" s="219"/>
      <c r="P135" s="219"/>
      <c r="Q135" s="219"/>
      <c r="R135" s="219"/>
      <c r="S135" s="219"/>
      <c r="T135" s="220"/>
      <c r="AT135" s="221" t="s">
        <v>176</v>
      </c>
      <c r="AU135" s="221" t="s">
        <v>81</v>
      </c>
      <c r="AV135" s="14" t="s">
        <v>81</v>
      </c>
      <c r="AW135" s="14" t="s">
        <v>34</v>
      </c>
      <c r="AX135" s="14" t="s">
        <v>79</v>
      </c>
      <c r="AY135" s="221" t="s">
        <v>158</v>
      </c>
    </row>
    <row r="136" spans="1:65" s="2" customFormat="1" ht="37.9" customHeight="1">
      <c r="A136" s="37"/>
      <c r="B136" s="38"/>
      <c r="C136" s="181" t="s">
        <v>219</v>
      </c>
      <c r="D136" s="181" t="s">
        <v>160</v>
      </c>
      <c r="E136" s="182" t="s">
        <v>1228</v>
      </c>
      <c r="F136" s="183" t="s">
        <v>1229</v>
      </c>
      <c r="G136" s="184" t="s">
        <v>183</v>
      </c>
      <c r="H136" s="185">
        <v>232.5</v>
      </c>
      <c r="I136" s="186"/>
      <c r="J136" s="187">
        <f>ROUND(I136*H136,2)</f>
        <v>0</v>
      </c>
      <c r="K136" s="183" t="s">
        <v>164</v>
      </c>
      <c r="L136" s="42"/>
      <c r="M136" s="188" t="s">
        <v>19</v>
      </c>
      <c r="N136" s="189" t="s">
        <v>43</v>
      </c>
      <c r="O136" s="67"/>
      <c r="P136" s="190">
        <f>O136*H136</f>
        <v>0</v>
      </c>
      <c r="Q136" s="190">
        <v>0</v>
      </c>
      <c r="R136" s="190">
        <f>Q136*H136</f>
        <v>0</v>
      </c>
      <c r="S136" s="190">
        <v>0</v>
      </c>
      <c r="T136" s="191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92" t="s">
        <v>165</v>
      </c>
      <c r="AT136" s="192" t="s">
        <v>160</v>
      </c>
      <c r="AU136" s="192" t="s">
        <v>81</v>
      </c>
      <c r="AY136" s="20" t="s">
        <v>158</v>
      </c>
      <c r="BE136" s="193">
        <f>IF(N136="základní",J136,0)</f>
        <v>0</v>
      </c>
      <c r="BF136" s="193">
        <f>IF(N136="snížená",J136,0)</f>
        <v>0</v>
      </c>
      <c r="BG136" s="193">
        <f>IF(N136="zákl. přenesená",J136,0)</f>
        <v>0</v>
      </c>
      <c r="BH136" s="193">
        <f>IF(N136="sníž. přenesená",J136,0)</f>
        <v>0</v>
      </c>
      <c r="BI136" s="193">
        <f>IF(N136="nulová",J136,0)</f>
        <v>0</v>
      </c>
      <c r="BJ136" s="20" t="s">
        <v>79</v>
      </c>
      <c r="BK136" s="193">
        <f>ROUND(I136*H136,2)</f>
        <v>0</v>
      </c>
      <c r="BL136" s="20" t="s">
        <v>165</v>
      </c>
      <c r="BM136" s="192" t="s">
        <v>1230</v>
      </c>
    </row>
    <row r="137" spans="1:65" s="2" customFormat="1" ht="36">
      <c r="A137" s="37"/>
      <c r="B137" s="38"/>
      <c r="C137" s="39"/>
      <c r="D137" s="194" t="s">
        <v>167</v>
      </c>
      <c r="E137" s="39"/>
      <c r="F137" s="195" t="s">
        <v>1231</v>
      </c>
      <c r="G137" s="39"/>
      <c r="H137" s="39"/>
      <c r="I137" s="196"/>
      <c r="J137" s="39"/>
      <c r="K137" s="39"/>
      <c r="L137" s="42"/>
      <c r="M137" s="197"/>
      <c r="N137" s="198"/>
      <c r="O137" s="67"/>
      <c r="P137" s="67"/>
      <c r="Q137" s="67"/>
      <c r="R137" s="67"/>
      <c r="S137" s="67"/>
      <c r="T137" s="68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20" t="s">
        <v>167</v>
      </c>
      <c r="AU137" s="20" t="s">
        <v>81</v>
      </c>
    </row>
    <row r="138" spans="1:65" s="2" customFormat="1">
      <c r="A138" s="37"/>
      <c r="B138" s="38"/>
      <c r="C138" s="39"/>
      <c r="D138" s="199" t="s">
        <v>169</v>
      </c>
      <c r="E138" s="39"/>
      <c r="F138" s="200" t="s">
        <v>1232</v>
      </c>
      <c r="G138" s="39"/>
      <c r="H138" s="39"/>
      <c r="I138" s="196"/>
      <c r="J138" s="39"/>
      <c r="K138" s="39"/>
      <c r="L138" s="42"/>
      <c r="M138" s="197"/>
      <c r="N138" s="198"/>
      <c r="O138" s="67"/>
      <c r="P138" s="67"/>
      <c r="Q138" s="67"/>
      <c r="R138" s="67"/>
      <c r="S138" s="67"/>
      <c r="T138" s="68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20" t="s">
        <v>169</v>
      </c>
      <c r="AU138" s="20" t="s">
        <v>81</v>
      </c>
    </row>
    <row r="139" spans="1:65" s="13" customFormat="1">
      <c r="B139" s="201"/>
      <c r="C139" s="202"/>
      <c r="D139" s="194" t="s">
        <v>176</v>
      </c>
      <c r="E139" s="203" t="s">
        <v>19</v>
      </c>
      <c r="F139" s="204" t="s">
        <v>1233</v>
      </c>
      <c r="G139" s="202"/>
      <c r="H139" s="203" t="s">
        <v>19</v>
      </c>
      <c r="I139" s="205"/>
      <c r="J139" s="202"/>
      <c r="K139" s="202"/>
      <c r="L139" s="206"/>
      <c r="M139" s="207"/>
      <c r="N139" s="208"/>
      <c r="O139" s="208"/>
      <c r="P139" s="208"/>
      <c r="Q139" s="208"/>
      <c r="R139" s="208"/>
      <c r="S139" s="208"/>
      <c r="T139" s="209"/>
      <c r="AT139" s="210" t="s">
        <v>176</v>
      </c>
      <c r="AU139" s="210" t="s">
        <v>81</v>
      </c>
      <c r="AV139" s="13" t="s">
        <v>79</v>
      </c>
      <c r="AW139" s="13" t="s">
        <v>34</v>
      </c>
      <c r="AX139" s="13" t="s">
        <v>72</v>
      </c>
      <c r="AY139" s="210" t="s">
        <v>158</v>
      </c>
    </row>
    <row r="140" spans="1:65" s="14" customFormat="1">
      <c r="B140" s="211"/>
      <c r="C140" s="212"/>
      <c r="D140" s="194" t="s">
        <v>176</v>
      </c>
      <c r="E140" s="213" t="s">
        <v>19</v>
      </c>
      <c r="F140" s="214" t="s">
        <v>1234</v>
      </c>
      <c r="G140" s="212"/>
      <c r="H140" s="215">
        <v>232.5</v>
      </c>
      <c r="I140" s="216"/>
      <c r="J140" s="212"/>
      <c r="K140" s="212"/>
      <c r="L140" s="217"/>
      <c r="M140" s="218"/>
      <c r="N140" s="219"/>
      <c r="O140" s="219"/>
      <c r="P140" s="219"/>
      <c r="Q140" s="219"/>
      <c r="R140" s="219"/>
      <c r="S140" s="219"/>
      <c r="T140" s="220"/>
      <c r="AT140" s="221" t="s">
        <v>176</v>
      </c>
      <c r="AU140" s="221" t="s">
        <v>81</v>
      </c>
      <c r="AV140" s="14" t="s">
        <v>81</v>
      </c>
      <c r="AW140" s="14" t="s">
        <v>34</v>
      </c>
      <c r="AX140" s="14" t="s">
        <v>72</v>
      </c>
      <c r="AY140" s="221" t="s">
        <v>158</v>
      </c>
    </row>
    <row r="141" spans="1:65" s="15" customFormat="1">
      <c r="B141" s="222"/>
      <c r="C141" s="223"/>
      <c r="D141" s="194" t="s">
        <v>176</v>
      </c>
      <c r="E141" s="224" t="s">
        <v>19</v>
      </c>
      <c r="F141" s="225" t="s">
        <v>179</v>
      </c>
      <c r="G141" s="223"/>
      <c r="H141" s="226">
        <v>232.5</v>
      </c>
      <c r="I141" s="227"/>
      <c r="J141" s="223"/>
      <c r="K141" s="223"/>
      <c r="L141" s="228"/>
      <c r="M141" s="229"/>
      <c r="N141" s="230"/>
      <c r="O141" s="230"/>
      <c r="P141" s="230"/>
      <c r="Q141" s="230"/>
      <c r="R141" s="230"/>
      <c r="S141" s="230"/>
      <c r="T141" s="231"/>
      <c r="AT141" s="232" t="s">
        <v>176</v>
      </c>
      <c r="AU141" s="232" t="s">
        <v>81</v>
      </c>
      <c r="AV141" s="15" t="s">
        <v>165</v>
      </c>
      <c r="AW141" s="15" t="s">
        <v>34</v>
      </c>
      <c r="AX141" s="15" t="s">
        <v>79</v>
      </c>
      <c r="AY141" s="232" t="s">
        <v>158</v>
      </c>
    </row>
    <row r="142" spans="1:65" s="2" customFormat="1" ht="24.25" customHeight="1">
      <c r="A142" s="37"/>
      <c r="B142" s="38"/>
      <c r="C142" s="181" t="s">
        <v>227</v>
      </c>
      <c r="D142" s="181" t="s">
        <v>160</v>
      </c>
      <c r="E142" s="182" t="s">
        <v>1235</v>
      </c>
      <c r="F142" s="183" t="s">
        <v>645</v>
      </c>
      <c r="G142" s="184" t="s">
        <v>223</v>
      </c>
      <c r="H142" s="185">
        <v>45.698</v>
      </c>
      <c r="I142" s="186"/>
      <c r="J142" s="187">
        <f>ROUND(I142*H142,2)</f>
        <v>0</v>
      </c>
      <c r="K142" s="183" t="s">
        <v>164</v>
      </c>
      <c r="L142" s="42"/>
      <c r="M142" s="188" t="s">
        <v>19</v>
      </c>
      <c r="N142" s="189" t="s">
        <v>43</v>
      </c>
      <c r="O142" s="67"/>
      <c r="P142" s="190">
        <f>O142*H142</f>
        <v>0</v>
      </c>
      <c r="Q142" s="190">
        <v>0</v>
      </c>
      <c r="R142" s="190">
        <f>Q142*H142</f>
        <v>0</v>
      </c>
      <c r="S142" s="190">
        <v>0</v>
      </c>
      <c r="T142" s="191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92" t="s">
        <v>165</v>
      </c>
      <c r="AT142" s="192" t="s">
        <v>160</v>
      </c>
      <c r="AU142" s="192" t="s">
        <v>81</v>
      </c>
      <c r="AY142" s="20" t="s">
        <v>158</v>
      </c>
      <c r="BE142" s="193">
        <f>IF(N142="základní",J142,0)</f>
        <v>0</v>
      </c>
      <c r="BF142" s="193">
        <f>IF(N142="snížená",J142,0)</f>
        <v>0</v>
      </c>
      <c r="BG142" s="193">
        <f>IF(N142="zákl. přenesená",J142,0)</f>
        <v>0</v>
      </c>
      <c r="BH142" s="193">
        <f>IF(N142="sníž. přenesená",J142,0)</f>
        <v>0</v>
      </c>
      <c r="BI142" s="193">
        <f>IF(N142="nulová",J142,0)</f>
        <v>0</v>
      </c>
      <c r="BJ142" s="20" t="s">
        <v>79</v>
      </c>
      <c r="BK142" s="193">
        <f>ROUND(I142*H142,2)</f>
        <v>0</v>
      </c>
      <c r="BL142" s="20" t="s">
        <v>165</v>
      </c>
      <c r="BM142" s="192" t="s">
        <v>1236</v>
      </c>
    </row>
    <row r="143" spans="1:65" s="2" customFormat="1" ht="27">
      <c r="A143" s="37"/>
      <c r="B143" s="38"/>
      <c r="C143" s="39"/>
      <c r="D143" s="194" t="s">
        <v>167</v>
      </c>
      <c r="E143" s="39"/>
      <c r="F143" s="195" t="s">
        <v>647</v>
      </c>
      <c r="G143" s="39"/>
      <c r="H143" s="39"/>
      <c r="I143" s="196"/>
      <c r="J143" s="39"/>
      <c r="K143" s="39"/>
      <c r="L143" s="42"/>
      <c r="M143" s="197"/>
      <c r="N143" s="198"/>
      <c r="O143" s="67"/>
      <c r="P143" s="67"/>
      <c r="Q143" s="67"/>
      <c r="R143" s="67"/>
      <c r="S143" s="67"/>
      <c r="T143" s="68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20" t="s">
        <v>167</v>
      </c>
      <c r="AU143" s="20" t="s">
        <v>81</v>
      </c>
    </row>
    <row r="144" spans="1:65" s="2" customFormat="1">
      <c r="A144" s="37"/>
      <c r="B144" s="38"/>
      <c r="C144" s="39"/>
      <c r="D144" s="199" t="s">
        <v>169</v>
      </c>
      <c r="E144" s="39"/>
      <c r="F144" s="200" t="s">
        <v>1237</v>
      </c>
      <c r="G144" s="39"/>
      <c r="H144" s="39"/>
      <c r="I144" s="196"/>
      <c r="J144" s="39"/>
      <c r="K144" s="39"/>
      <c r="L144" s="42"/>
      <c r="M144" s="197"/>
      <c r="N144" s="198"/>
      <c r="O144" s="67"/>
      <c r="P144" s="67"/>
      <c r="Q144" s="67"/>
      <c r="R144" s="67"/>
      <c r="S144" s="67"/>
      <c r="T144" s="68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20" t="s">
        <v>169</v>
      </c>
      <c r="AU144" s="20" t="s">
        <v>81</v>
      </c>
    </row>
    <row r="145" spans="1:65" s="14" customFormat="1">
      <c r="B145" s="211"/>
      <c r="C145" s="212"/>
      <c r="D145" s="194" t="s">
        <v>176</v>
      </c>
      <c r="E145" s="213" t="s">
        <v>19</v>
      </c>
      <c r="F145" s="214" t="s">
        <v>1238</v>
      </c>
      <c r="G145" s="212"/>
      <c r="H145" s="215">
        <v>45.698</v>
      </c>
      <c r="I145" s="216"/>
      <c r="J145" s="212"/>
      <c r="K145" s="212"/>
      <c r="L145" s="217"/>
      <c r="M145" s="218"/>
      <c r="N145" s="219"/>
      <c r="O145" s="219"/>
      <c r="P145" s="219"/>
      <c r="Q145" s="219"/>
      <c r="R145" s="219"/>
      <c r="S145" s="219"/>
      <c r="T145" s="220"/>
      <c r="AT145" s="221" t="s">
        <v>176</v>
      </c>
      <c r="AU145" s="221" t="s">
        <v>81</v>
      </c>
      <c r="AV145" s="14" t="s">
        <v>81</v>
      </c>
      <c r="AW145" s="14" t="s">
        <v>34</v>
      </c>
      <c r="AX145" s="14" t="s">
        <v>79</v>
      </c>
      <c r="AY145" s="221" t="s">
        <v>158</v>
      </c>
    </row>
    <row r="146" spans="1:65" s="2" customFormat="1" ht="16.5" customHeight="1">
      <c r="A146" s="37"/>
      <c r="B146" s="38"/>
      <c r="C146" s="181" t="s">
        <v>235</v>
      </c>
      <c r="D146" s="181" t="s">
        <v>160</v>
      </c>
      <c r="E146" s="182" t="s">
        <v>257</v>
      </c>
      <c r="F146" s="183" t="s">
        <v>258</v>
      </c>
      <c r="G146" s="184" t="s">
        <v>183</v>
      </c>
      <c r="H146" s="185">
        <v>48.637999999999998</v>
      </c>
      <c r="I146" s="186"/>
      <c r="J146" s="187">
        <f>ROUND(I146*H146,2)</f>
        <v>0</v>
      </c>
      <c r="K146" s="183" t="s">
        <v>164</v>
      </c>
      <c r="L146" s="42"/>
      <c r="M146" s="188" t="s">
        <v>19</v>
      </c>
      <c r="N146" s="189" t="s">
        <v>43</v>
      </c>
      <c r="O146" s="67"/>
      <c r="P146" s="190">
        <f>O146*H146</f>
        <v>0</v>
      </c>
      <c r="Q146" s="190">
        <v>0</v>
      </c>
      <c r="R146" s="190">
        <f>Q146*H146</f>
        <v>0</v>
      </c>
      <c r="S146" s="190">
        <v>0</v>
      </c>
      <c r="T146" s="191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92" t="s">
        <v>165</v>
      </c>
      <c r="AT146" s="192" t="s">
        <v>160</v>
      </c>
      <c r="AU146" s="192" t="s">
        <v>81</v>
      </c>
      <c r="AY146" s="20" t="s">
        <v>158</v>
      </c>
      <c r="BE146" s="193">
        <f>IF(N146="základní",J146,0)</f>
        <v>0</v>
      </c>
      <c r="BF146" s="193">
        <f>IF(N146="snížená",J146,0)</f>
        <v>0</v>
      </c>
      <c r="BG146" s="193">
        <f>IF(N146="zákl. přenesená",J146,0)</f>
        <v>0</v>
      </c>
      <c r="BH146" s="193">
        <f>IF(N146="sníž. přenesená",J146,0)</f>
        <v>0</v>
      </c>
      <c r="BI146" s="193">
        <f>IF(N146="nulová",J146,0)</f>
        <v>0</v>
      </c>
      <c r="BJ146" s="20" t="s">
        <v>79</v>
      </c>
      <c r="BK146" s="193">
        <f>ROUND(I146*H146,2)</f>
        <v>0</v>
      </c>
      <c r="BL146" s="20" t="s">
        <v>165</v>
      </c>
      <c r="BM146" s="192" t="s">
        <v>1239</v>
      </c>
    </row>
    <row r="147" spans="1:65" s="2" customFormat="1" ht="18">
      <c r="A147" s="37"/>
      <c r="B147" s="38"/>
      <c r="C147" s="39"/>
      <c r="D147" s="194" t="s">
        <v>167</v>
      </c>
      <c r="E147" s="39"/>
      <c r="F147" s="195" t="s">
        <v>260</v>
      </c>
      <c r="G147" s="39"/>
      <c r="H147" s="39"/>
      <c r="I147" s="196"/>
      <c r="J147" s="39"/>
      <c r="K147" s="39"/>
      <c r="L147" s="42"/>
      <c r="M147" s="197"/>
      <c r="N147" s="198"/>
      <c r="O147" s="67"/>
      <c r="P147" s="67"/>
      <c r="Q147" s="67"/>
      <c r="R147" s="67"/>
      <c r="S147" s="67"/>
      <c r="T147" s="68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20" t="s">
        <v>167</v>
      </c>
      <c r="AU147" s="20" t="s">
        <v>81</v>
      </c>
    </row>
    <row r="148" spans="1:65" s="2" customFormat="1">
      <c r="A148" s="37"/>
      <c r="B148" s="38"/>
      <c r="C148" s="39"/>
      <c r="D148" s="199" t="s">
        <v>169</v>
      </c>
      <c r="E148" s="39"/>
      <c r="F148" s="200" t="s">
        <v>261</v>
      </c>
      <c r="G148" s="39"/>
      <c r="H148" s="39"/>
      <c r="I148" s="196"/>
      <c r="J148" s="39"/>
      <c r="K148" s="39"/>
      <c r="L148" s="42"/>
      <c r="M148" s="197"/>
      <c r="N148" s="198"/>
      <c r="O148" s="67"/>
      <c r="P148" s="67"/>
      <c r="Q148" s="67"/>
      <c r="R148" s="67"/>
      <c r="S148" s="67"/>
      <c r="T148" s="68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20" t="s">
        <v>169</v>
      </c>
      <c r="AU148" s="20" t="s">
        <v>81</v>
      </c>
    </row>
    <row r="149" spans="1:65" s="14" customFormat="1">
      <c r="B149" s="211"/>
      <c r="C149" s="212"/>
      <c r="D149" s="194" t="s">
        <v>176</v>
      </c>
      <c r="E149" s="213" t="s">
        <v>19</v>
      </c>
      <c r="F149" s="214" t="s">
        <v>1240</v>
      </c>
      <c r="G149" s="212"/>
      <c r="H149" s="215">
        <v>48.637999999999998</v>
      </c>
      <c r="I149" s="216"/>
      <c r="J149" s="212"/>
      <c r="K149" s="212"/>
      <c r="L149" s="217"/>
      <c r="M149" s="218"/>
      <c r="N149" s="219"/>
      <c r="O149" s="219"/>
      <c r="P149" s="219"/>
      <c r="Q149" s="219"/>
      <c r="R149" s="219"/>
      <c r="S149" s="219"/>
      <c r="T149" s="220"/>
      <c r="AT149" s="221" t="s">
        <v>176</v>
      </c>
      <c r="AU149" s="221" t="s">
        <v>81</v>
      </c>
      <c r="AV149" s="14" t="s">
        <v>81</v>
      </c>
      <c r="AW149" s="14" t="s">
        <v>34</v>
      </c>
      <c r="AX149" s="14" t="s">
        <v>79</v>
      </c>
      <c r="AY149" s="221" t="s">
        <v>158</v>
      </c>
    </row>
    <row r="150" spans="1:65" s="2" customFormat="1" ht="33" customHeight="1">
      <c r="A150" s="37"/>
      <c r="B150" s="38"/>
      <c r="C150" s="181" t="s">
        <v>243</v>
      </c>
      <c r="D150" s="181" t="s">
        <v>160</v>
      </c>
      <c r="E150" s="182" t="s">
        <v>1241</v>
      </c>
      <c r="F150" s="183" t="s">
        <v>1242</v>
      </c>
      <c r="G150" s="184" t="s">
        <v>183</v>
      </c>
      <c r="H150" s="185">
        <v>23.25</v>
      </c>
      <c r="I150" s="186"/>
      <c r="J150" s="187">
        <f>ROUND(I150*H150,2)</f>
        <v>0</v>
      </c>
      <c r="K150" s="183" t="s">
        <v>164</v>
      </c>
      <c r="L150" s="42"/>
      <c r="M150" s="188" t="s">
        <v>19</v>
      </c>
      <c r="N150" s="189" t="s">
        <v>43</v>
      </c>
      <c r="O150" s="67"/>
      <c r="P150" s="190">
        <f>O150*H150</f>
        <v>0</v>
      </c>
      <c r="Q150" s="190">
        <v>0</v>
      </c>
      <c r="R150" s="190">
        <f>Q150*H150</f>
        <v>0</v>
      </c>
      <c r="S150" s="190">
        <v>0</v>
      </c>
      <c r="T150" s="191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92" t="s">
        <v>165</v>
      </c>
      <c r="AT150" s="192" t="s">
        <v>160</v>
      </c>
      <c r="AU150" s="192" t="s">
        <v>81</v>
      </c>
      <c r="AY150" s="20" t="s">
        <v>158</v>
      </c>
      <c r="BE150" s="193">
        <f>IF(N150="základní",J150,0)</f>
        <v>0</v>
      </c>
      <c r="BF150" s="193">
        <f>IF(N150="snížená",J150,0)</f>
        <v>0</v>
      </c>
      <c r="BG150" s="193">
        <f>IF(N150="zákl. přenesená",J150,0)</f>
        <v>0</v>
      </c>
      <c r="BH150" s="193">
        <f>IF(N150="sníž. přenesená",J150,0)</f>
        <v>0</v>
      </c>
      <c r="BI150" s="193">
        <f>IF(N150="nulová",J150,0)</f>
        <v>0</v>
      </c>
      <c r="BJ150" s="20" t="s">
        <v>79</v>
      </c>
      <c r="BK150" s="193">
        <f>ROUND(I150*H150,2)</f>
        <v>0</v>
      </c>
      <c r="BL150" s="20" t="s">
        <v>165</v>
      </c>
      <c r="BM150" s="192" t="s">
        <v>1243</v>
      </c>
    </row>
    <row r="151" spans="1:65" s="2" customFormat="1" ht="36">
      <c r="A151" s="37"/>
      <c r="B151" s="38"/>
      <c r="C151" s="39"/>
      <c r="D151" s="194" t="s">
        <v>167</v>
      </c>
      <c r="E151" s="39"/>
      <c r="F151" s="195" t="s">
        <v>1244</v>
      </c>
      <c r="G151" s="39"/>
      <c r="H151" s="39"/>
      <c r="I151" s="196"/>
      <c r="J151" s="39"/>
      <c r="K151" s="39"/>
      <c r="L151" s="42"/>
      <c r="M151" s="197"/>
      <c r="N151" s="198"/>
      <c r="O151" s="67"/>
      <c r="P151" s="67"/>
      <c r="Q151" s="67"/>
      <c r="R151" s="67"/>
      <c r="S151" s="67"/>
      <c r="T151" s="68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20" t="s">
        <v>167</v>
      </c>
      <c r="AU151" s="20" t="s">
        <v>81</v>
      </c>
    </row>
    <row r="152" spans="1:65" s="2" customFormat="1">
      <c r="A152" s="37"/>
      <c r="B152" s="38"/>
      <c r="C152" s="39"/>
      <c r="D152" s="199" t="s">
        <v>169</v>
      </c>
      <c r="E152" s="39"/>
      <c r="F152" s="200" t="s">
        <v>1245</v>
      </c>
      <c r="G152" s="39"/>
      <c r="H152" s="39"/>
      <c r="I152" s="196"/>
      <c r="J152" s="39"/>
      <c r="K152" s="39"/>
      <c r="L152" s="42"/>
      <c r="M152" s="197"/>
      <c r="N152" s="198"/>
      <c r="O152" s="67"/>
      <c r="P152" s="67"/>
      <c r="Q152" s="67"/>
      <c r="R152" s="67"/>
      <c r="S152" s="67"/>
      <c r="T152" s="68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20" t="s">
        <v>169</v>
      </c>
      <c r="AU152" s="20" t="s">
        <v>81</v>
      </c>
    </row>
    <row r="153" spans="1:65" s="13" customFormat="1">
      <c r="B153" s="201"/>
      <c r="C153" s="202"/>
      <c r="D153" s="194" t="s">
        <v>176</v>
      </c>
      <c r="E153" s="203" t="s">
        <v>19</v>
      </c>
      <c r="F153" s="204" t="s">
        <v>1246</v>
      </c>
      <c r="G153" s="202"/>
      <c r="H153" s="203" t="s">
        <v>19</v>
      </c>
      <c r="I153" s="205"/>
      <c r="J153" s="202"/>
      <c r="K153" s="202"/>
      <c r="L153" s="206"/>
      <c r="M153" s="207"/>
      <c r="N153" s="208"/>
      <c r="O153" s="208"/>
      <c r="P153" s="208"/>
      <c r="Q153" s="208"/>
      <c r="R153" s="208"/>
      <c r="S153" s="208"/>
      <c r="T153" s="209"/>
      <c r="AT153" s="210" t="s">
        <v>176</v>
      </c>
      <c r="AU153" s="210" t="s">
        <v>81</v>
      </c>
      <c r="AV153" s="13" t="s">
        <v>79</v>
      </c>
      <c r="AW153" s="13" t="s">
        <v>34</v>
      </c>
      <c r="AX153" s="13" t="s">
        <v>72</v>
      </c>
      <c r="AY153" s="210" t="s">
        <v>158</v>
      </c>
    </row>
    <row r="154" spans="1:65" s="14" customFormat="1">
      <c r="B154" s="211"/>
      <c r="C154" s="212"/>
      <c r="D154" s="194" t="s">
        <v>176</v>
      </c>
      <c r="E154" s="213" t="s">
        <v>19</v>
      </c>
      <c r="F154" s="214" t="s">
        <v>1247</v>
      </c>
      <c r="G154" s="212"/>
      <c r="H154" s="215">
        <v>23.25</v>
      </c>
      <c r="I154" s="216"/>
      <c r="J154" s="212"/>
      <c r="K154" s="212"/>
      <c r="L154" s="217"/>
      <c r="M154" s="218"/>
      <c r="N154" s="219"/>
      <c r="O154" s="219"/>
      <c r="P154" s="219"/>
      <c r="Q154" s="219"/>
      <c r="R154" s="219"/>
      <c r="S154" s="219"/>
      <c r="T154" s="220"/>
      <c r="AT154" s="221" t="s">
        <v>176</v>
      </c>
      <c r="AU154" s="221" t="s">
        <v>81</v>
      </c>
      <c r="AV154" s="14" t="s">
        <v>81</v>
      </c>
      <c r="AW154" s="14" t="s">
        <v>34</v>
      </c>
      <c r="AX154" s="14" t="s">
        <v>79</v>
      </c>
      <c r="AY154" s="221" t="s">
        <v>158</v>
      </c>
    </row>
    <row r="155" spans="1:65" s="2" customFormat="1" ht="24.25" customHeight="1">
      <c r="A155" s="37"/>
      <c r="B155" s="38"/>
      <c r="C155" s="181" t="s">
        <v>8</v>
      </c>
      <c r="D155" s="181" t="s">
        <v>160</v>
      </c>
      <c r="E155" s="182" t="s">
        <v>1248</v>
      </c>
      <c r="F155" s="183" t="s">
        <v>1249</v>
      </c>
      <c r="G155" s="184" t="s">
        <v>163</v>
      </c>
      <c r="H155" s="185">
        <v>120</v>
      </c>
      <c r="I155" s="186"/>
      <c r="J155" s="187">
        <f>ROUND(I155*H155,2)</f>
        <v>0</v>
      </c>
      <c r="K155" s="183" t="s">
        <v>164</v>
      </c>
      <c r="L155" s="42"/>
      <c r="M155" s="188" t="s">
        <v>19</v>
      </c>
      <c r="N155" s="189" t="s">
        <v>43</v>
      </c>
      <c r="O155" s="67"/>
      <c r="P155" s="190">
        <f>O155*H155</f>
        <v>0</v>
      </c>
      <c r="Q155" s="190">
        <v>8.0000000000000007E-5</v>
      </c>
      <c r="R155" s="190">
        <f>Q155*H155</f>
        <v>9.6000000000000009E-3</v>
      </c>
      <c r="S155" s="190">
        <v>0</v>
      </c>
      <c r="T155" s="191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92" t="s">
        <v>165</v>
      </c>
      <c r="AT155" s="192" t="s">
        <v>160</v>
      </c>
      <c r="AU155" s="192" t="s">
        <v>81</v>
      </c>
      <c r="AY155" s="20" t="s">
        <v>158</v>
      </c>
      <c r="BE155" s="193">
        <f>IF(N155="základní",J155,0)</f>
        <v>0</v>
      </c>
      <c r="BF155" s="193">
        <f>IF(N155="snížená",J155,0)</f>
        <v>0</v>
      </c>
      <c r="BG155" s="193">
        <f>IF(N155="zákl. přenesená",J155,0)</f>
        <v>0</v>
      </c>
      <c r="BH155" s="193">
        <f>IF(N155="sníž. přenesená",J155,0)</f>
        <v>0</v>
      </c>
      <c r="BI155" s="193">
        <f>IF(N155="nulová",J155,0)</f>
        <v>0</v>
      </c>
      <c r="BJ155" s="20" t="s">
        <v>79</v>
      </c>
      <c r="BK155" s="193">
        <f>ROUND(I155*H155,2)</f>
        <v>0</v>
      </c>
      <c r="BL155" s="20" t="s">
        <v>165</v>
      </c>
      <c r="BM155" s="192" t="s">
        <v>1250</v>
      </c>
    </row>
    <row r="156" spans="1:65" s="2" customFormat="1" ht="18">
      <c r="A156" s="37"/>
      <c r="B156" s="38"/>
      <c r="C156" s="39"/>
      <c r="D156" s="194" t="s">
        <v>167</v>
      </c>
      <c r="E156" s="39"/>
      <c r="F156" s="195" t="s">
        <v>1251</v>
      </c>
      <c r="G156" s="39"/>
      <c r="H156" s="39"/>
      <c r="I156" s="196"/>
      <c r="J156" s="39"/>
      <c r="K156" s="39"/>
      <c r="L156" s="42"/>
      <c r="M156" s="197"/>
      <c r="N156" s="198"/>
      <c r="O156" s="67"/>
      <c r="P156" s="67"/>
      <c r="Q156" s="67"/>
      <c r="R156" s="67"/>
      <c r="S156" s="67"/>
      <c r="T156" s="68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20" t="s">
        <v>167</v>
      </c>
      <c r="AU156" s="20" t="s">
        <v>81</v>
      </c>
    </row>
    <row r="157" spans="1:65" s="2" customFormat="1">
      <c r="A157" s="37"/>
      <c r="B157" s="38"/>
      <c r="C157" s="39"/>
      <c r="D157" s="199" t="s">
        <v>169</v>
      </c>
      <c r="E157" s="39"/>
      <c r="F157" s="200" t="s">
        <v>1252</v>
      </c>
      <c r="G157" s="39"/>
      <c r="H157" s="39"/>
      <c r="I157" s="196"/>
      <c r="J157" s="39"/>
      <c r="K157" s="39"/>
      <c r="L157" s="42"/>
      <c r="M157" s="197"/>
      <c r="N157" s="198"/>
      <c r="O157" s="67"/>
      <c r="P157" s="67"/>
      <c r="Q157" s="67"/>
      <c r="R157" s="67"/>
      <c r="S157" s="67"/>
      <c r="T157" s="68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20" t="s">
        <v>169</v>
      </c>
      <c r="AU157" s="20" t="s">
        <v>81</v>
      </c>
    </row>
    <row r="158" spans="1:65" s="14" customFormat="1">
      <c r="B158" s="211"/>
      <c r="C158" s="212"/>
      <c r="D158" s="194" t="s">
        <v>176</v>
      </c>
      <c r="E158" s="213" t="s">
        <v>19</v>
      </c>
      <c r="F158" s="214" t="s">
        <v>1253</v>
      </c>
      <c r="G158" s="212"/>
      <c r="H158" s="215">
        <v>120</v>
      </c>
      <c r="I158" s="216"/>
      <c r="J158" s="212"/>
      <c r="K158" s="212"/>
      <c r="L158" s="217"/>
      <c r="M158" s="218"/>
      <c r="N158" s="219"/>
      <c r="O158" s="219"/>
      <c r="P158" s="219"/>
      <c r="Q158" s="219"/>
      <c r="R158" s="219"/>
      <c r="S158" s="219"/>
      <c r="T158" s="220"/>
      <c r="AT158" s="221" t="s">
        <v>176</v>
      </c>
      <c r="AU158" s="221" t="s">
        <v>81</v>
      </c>
      <c r="AV158" s="14" t="s">
        <v>81</v>
      </c>
      <c r="AW158" s="14" t="s">
        <v>34</v>
      </c>
      <c r="AX158" s="14" t="s">
        <v>79</v>
      </c>
      <c r="AY158" s="221" t="s">
        <v>158</v>
      </c>
    </row>
    <row r="159" spans="1:65" s="2" customFormat="1" ht="16.5" customHeight="1">
      <c r="A159" s="37"/>
      <c r="B159" s="38"/>
      <c r="C159" s="233" t="s">
        <v>256</v>
      </c>
      <c r="D159" s="233" t="s">
        <v>220</v>
      </c>
      <c r="E159" s="234" t="s">
        <v>1254</v>
      </c>
      <c r="F159" s="235" t="s">
        <v>1255</v>
      </c>
      <c r="G159" s="236" t="s">
        <v>282</v>
      </c>
      <c r="H159" s="237">
        <v>0.6</v>
      </c>
      <c r="I159" s="238"/>
      <c r="J159" s="239">
        <f>ROUND(I159*H159,2)</f>
        <v>0</v>
      </c>
      <c r="K159" s="235" t="s">
        <v>164</v>
      </c>
      <c r="L159" s="240"/>
      <c r="M159" s="241" t="s">
        <v>19</v>
      </c>
      <c r="N159" s="242" t="s">
        <v>43</v>
      </c>
      <c r="O159" s="67"/>
      <c r="P159" s="190">
        <f>O159*H159</f>
        <v>0</v>
      </c>
      <c r="Q159" s="190">
        <v>1E-3</v>
      </c>
      <c r="R159" s="190">
        <f>Q159*H159</f>
        <v>5.9999999999999995E-4</v>
      </c>
      <c r="S159" s="190">
        <v>0</v>
      </c>
      <c r="T159" s="191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92" t="s">
        <v>219</v>
      </c>
      <c r="AT159" s="192" t="s">
        <v>220</v>
      </c>
      <c r="AU159" s="192" t="s">
        <v>81</v>
      </c>
      <c r="AY159" s="20" t="s">
        <v>158</v>
      </c>
      <c r="BE159" s="193">
        <f>IF(N159="základní",J159,0)</f>
        <v>0</v>
      </c>
      <c r="BF159" s="193">
        <f>IF(N159="snížená",J159,0)</f>
        <v>0</v>
      </c>
      <c r="BG159" s="193">
        <f>IF(N159="zákl. přenesená",J159,0)</f>
        <v>0</v>
      </c>
      <c r="BH159" s="193">
        <f>IF(N159="sníž. přenesená",J159,0)</f>
        <v>0</v>
      </c>
      <c r="BI159" s="193">
        <f>IF(N159="nulová",J159,0)</f>
        <v>0</v>
      </c>
      <c r="BJ159" s="20" t="s">
        <v>79</v>
      </c>
      <c r="BK159" s="193">
        <f>ROUND(I159*H159,2)</f>
        <v>0</v>
      </c>
      <c r="BL159" s="20" t="s">
        <v>165</v>
      </c>
      <c r="BM159" s="192" t="s">
        <v>1256</v>
      </c>
    </row>
    <row r="160" spans="1:65" s="2" customFormat="1">
      <c r="A160" s="37"/>
      <c r="B160" s="38"/>
      <c r="C160" s="39"/>
      <c r="D160" s="194" t="s">
        <v>167</v>
      </c>
      <c r="E160" s="39"/>
      <c r="F160" s="195" t="s">
        <v>1255</v>
      </c>
      <c r="G160" s="39"/>
      <c r="H160" s="39"/>
      <c r="I160" s="196"/>
      <c r="J160" s="39"/>
      <c r="K160" s="39"/>
      <c r="L160" s="42"/>
      <c r="M160" s="197"/>
      <c r="N160" s="198"/>
      <c r="O160" s="67"/>
      <c r="P160" s="67"/>
      <c r="Q160" s="67"/>
      <c r="R160" s="67"/>
      <c r="S160" s="67"/>
      <c r="T160" s="68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20" t="s">
        <v>167</v>
      </c>
      <c r="AU160" s="20" t="s">
        <v>81</v>
      </c>
    </row>
    <row r="161" spans="1:65" s="14" customFormat="1">
      <c r="B161" s="211"/>
      <c r="C161" s="212"/>
      <c r="D161" s="194" t="s">
        <v>176</v>
      </c>
      <c r="E161" s="213" t="s">
        <v>19</v>
      </c>
      <c r="F161" s="214" t="s">
        <v>1257</v>
      </c>
      <c r="G161" s="212"/>
      <c r="H161" s="215">
        <v>0.6</v>
      </c>
      <c r="I161" s="216"/>
      <c r="J161" s="212"/>
      <c r="K161" s="212"/>
      <c r="L161" s="217"/>
      <c r="M161" s="218"/>
      <c r="N161" s="219"/>
      <c r="O161" s="219"/>
      <c r="P161" s="219"/>
      <c r="Q161" s="219"/>
      <c r="R161" s="219"/>
      <c r="S161" s="219"/>
      <c r="T161" s="220"/>
      <c r="AT161" s="221" t="s">
        <v>176</v>
      </c>
      <c r="AU161" s="221" t="s">
        <v>81</v>
      </c>
      <c r="AV161" s="14" t="s">
        <v>81</v>
      </c>
      <c r="AW161" s="14" t="s">
        <v>34</v>
      </c>
      <c r="AX161" s="14" t="s">
        <v>79</v>
      </c>
      <c r="AY161" s="221" t="s">
        <v>158</v>
      </c>
    </row>
    <row r="162" spans="1:65" s="2" customFormat="1" ht="24.25" customHeight="1">
      <c r="A162" s="37"/>
      <c r="B162" s="38"/>
      <c r="C162" s="181" t="s">
        <v>264</v>
      </c>
      <c r="D162" s="181" t="s">
        <v>160</v>
      </c>
      <c r="E162" s="182" t="s">
        <v>1006</v>
      </c>
      <c r="F162" s="183" t="s">
        <v>1007</v>
      </c>
      <c r="G162" s="184" t="s">
        <v>163</v>
      </c>
      <c r="H162" s="185">
        <v>121</v>
      </c>
      <c r="I162" s="186"/>
      <c r="J162" s="187">
        <f>ROUND(I162*H162,2)</f>
        <v>0</v>
      </c>
      <c r="K162" s="183" t="s">
        <v>164</v>
      </c>
      <c r="L162" s="42"/>
      <c r="M162" s="188" t="s">
        <v>19</v>
      </c>
      <c r="N162" s="189" t="s">
        <v>43</v>
      </c>
      <c r="O162" s="67"/>
      <c r="P162" s="190">
        <f>O162*H162</f>
        <v>0</v>
      </c>
      <c r="Q162" s="190">
        <v>0</v>
      </c>
      <c r="R162" s="190">
        <f>Q162*H162</f>
        <v>0</v>
      </c>
      <c r="S162" s="190">
        <v>0</v>
      </c>
      <c r="T162" s="191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92" t="s">
        <v>165</v>
      </c>
      <c r="AT162" s="192" t="s">
        <v>160</v>
      </c>
      <c r="AU162" s="192" t="s">
        <v>81</v>
      </c>
      <c r="AY162" s="20" t="s">
        <v>158</v>
      </c>
      <c r="BE162" s="193">
        <f>IF(N162="základní",J162,0)</f>
        <v>0</v>
      </c>
      <c r="BF162" s="193">
        <f>IF(N162="snížená",J162,0)</f>
        <v>0</v>
      </c>
      <c r="BG162" s="193">
        <f>IF(N162="zákl. přenesená",J162,0)</f>
        <v>0</v>
      </c>
      <c r="BH162" s="193">
        <f>IF(N162="sníž. přenesená",J162,0)</f>
        <v>0</v>
      </c>
      <c r="BI162" s="193">
        <f>IF(N162="nulová",J162,0)</f>
        <v>0</v>
      </c>
      <c r="BJ162" s="20" t="s">
        <v>79</v>
      </c>
      <c r="BK162" s="193">
        <f>ROUND(I162*H162,2)</f>
        <v>0</v>
      </c>
      <c r="BL162" s="20" t="s">
        <v>165</v>
      </c>
      <c r="BM162" s="192" t="s">
        <v>1258</v>
      </c>
    </row>
    <row r="163" spans="1:65" s="2" customFormat="1" ht="18">
      <c r="A163" s="37"/>
      <c r="B163" s="38"/>
      <c r="C163" s="39"/>
      <c r="D163" s="194" t="s">
        <v>167</v>
      </c>
      <c r="E163" s="39"/>
      <c r="F163" s="195" t="s">
        <v>1009</v>
      </c>
      <c r="G163" s="39"/>
      <c r="H163" s="39"/>
      <c r="I163" s="196"/>
      <c r="J163" s="39"/>
      <c r="K163" s="39"/>
      <c r="L163" s="42"/>
      <c r="M163" s="197"/>
      <c r="N163" s="198"/>
      <c r="O163" s="67"/>
      <c r="P163" s="67"/>
      <c r="Q163" s="67"/>
      <c r="R163" s="67"/>
      <c r="S163" s="67"/>
      <c r="T163" s="68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20" t="s">
        <v>167</v>
      </c>
      <c r="AU163" s="20" t="s">
        <v>81</v>
      </c>
    </row>
    <row r="164" spans="1:65" s="2" customFormat="1">
      <c r="A164" s="37"/>
      <c r="B164" s="38"/>
      <c r="C164" s="39"/>
      <c r="D164" s="199" t="s">
        <v>169</v>
      </c>
      <c r="E164" s="39"/>
      <c r="F164" s="200" t="s">
        <v>1010</v>
      </c>
      <c r="G164" s="39"/>
      <c r="H164" s="39"/>
      <c r="I164" s="196"/>
      <c r="J164" s="39"/>
      <c r="K164" s="39"/>
      <c r="L164" s="42"/>
      <c r="M164" s="197"/>
      <c r="N164" s="198"/>
      <c r="O164" s="67"/>
      <c r="P164" s="67"/>
      <c r="Q164" s="67"/>
      <c r="R164" s="67"/>
      <c r="S164" s="67"/>
      <c r="T164" s="68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20" t="s">
        <v>169</v>
      </c>
      <c r="AU164" s="20" t="s">
        <v>81</v>
      </c>
    </row>
    <row r="165" spans="1:65" s="13" customFormat="1">
      <c r="B165" s="201"/>
      <c r="C165" s="202"/>
      <c r="D165" s="194" t="s">
        <v>176</v>
      </c>
      <c r="E165" s="203" t="s">
        <v>19</v>
      </c>
      <c r="F165" s="204" t="s">
        <v>1259</v>
      </c>
      <c r="G165" s="202"/>
      <c r="H165" s="203" t="s">
        <v>19</v>
      </c>
      <c r="I165" s="205"/>
      <c r="J165" s="202"/>
      <c r="K165" s="202"/>
      <c r="L165" s="206"/>
      <c r="M165" s="207"/>
      <c r="N165" s="208"/>
      <c r="O165" s="208"/>
      <c r="P165" s="208"/>
      <c r="Q165" s="208"/>
      <c r="R165" s="208"/>
      <c r="S165" s="208"/>
      <c r="T165" s="209"/>
      <c r="AT165" s="210" t="s">
        <v>176</v>
      </c>
      <c r="AU165" s="210" t="s">
        <v>81</v>
      </c>
      <c r="AV165" s="13" t="s">
        <v>79</v>
      </c>
      <c r="AW165" s="13" t="s">
        <v>34</v>
      </c>
      <c r="AX165" s="13" t="s">
        <v>72</v>
      </c>
      <c r="AY165" s="210" t="s">
        <v>158</v>
      </c>
    </row>
    <row r="166" spans="1:65" s="14" customFormat="1">
      <c r="B166" s="211"/>
      <c r="C166" s="212"/>
      <c r="D166" s="194" t="s">
        <v>176</v>
      </c>
      <c r="E166" s="213" t="s">
        <v>19</v>
      </c>
      <c r="F166" s="214" t="s">
        <v>79</v>
      </c>
      <c r="G166" s="212"/>
      <c r="H166" s="215">
        <v>1</v>
      </c>
      <c r="I166" s="216"/>
      <c r="J166" s="212"/>
      <c r="K166" s="212"/>
      <c r="L166" s="217"/>
      <c r="M166" s="218"/>
      <c r="N166" s="219"/>
      <c r="O166" s="219"/>
      <c r="P166" s="219"/>
      <c r="Q166" s="219"/>
      <c r="R166" s="219"/>
      <c r="S166" s="219"/>
      <c r="T166" s="220"/>
      <c r="AT166" s="221" t="s">
        <v>176</v>
      </c>
      <c r="AU166" s="221" t="s">
        <v>81</v>
      </c>
      <c r="AV166" s="14" t="s">
        <v>81</v>
      </c>
      <c r="AW166" s="14" t="s">
        <v>34</v>
      </c>
      <c r="AX166" s="14" t="s">
        <v>72</v>
      </c>
      <c r="AY166" s="221" t="s">
        <v>158</v>
      </c>
    </row>
    <row r="167" spans="1:65" s="14" customFormat="1">
      <c r="B167" s="211"/>
      <c r="C167" s="212"/>
      <c r="D167" s="194" t="s">
        <v>176</v>
      </c>
      <c r="E167" s="213" t="s">
        <v>19</v>
      </c>
      <c r="F167" s="214" t="s">
        <v>1253</v>
      </c>
      <c r="G167" s="212"/>
      <c r="H167" s="215">
        <v>120</v>
      </c>
      <c r="I167" s="216"/>
      <c r="J167" s="212"/>
      <c r="K167" s="212"/>
      <c r="L167" s="217"/>
      <c r="M167" s="218"/>
      <c r="N167" s="219"/>
      <c r="O167" s="219"/>
      <c r="P167" s="219"/>
      <c r="Q167" s="219"/>
      <c r="R167" s="219"/>
      <c r="S167" s="219"/>
      <c r="T167" s="220"/>
      <c r="AT167" s="221" t="s">
        <v>176</v>
      </c>
      <c r="AU167" s="221" t="s">
        <v>81</v>
      </c>
      <c r="AV167" s="14" t="s">
        <v>81</v>
      </c>
      <c r="AW167" s="14" t="s">
        <v>34</v>
      </c>
      <c r="AX167" s="14" t="s">
        <v>72</v>
      </c>
      <c r="AY167" s="221" t="s">
        <v>158</v>
      </c>
    </row>
    <row r="168" spans="1:65" s="15" customFormat="1">
      <c r="B168" s="222"/>
      <c r="C168" s="223"/>
      <c r="D168" s="194" t="s">
        <v>176</v>
      </c>
      <c r="E168" s="224" t="s">
        <v>19</v>
      </c>
      <c r="F168" s="225" t="s">
        <v>179</v>
      </c>
      <c r="G168" s="223"/>
      <c r="H168" s="226">
        <v>121</v>
      </c>
      <c r="I168" s="227"/>
      <c r="J168" s="223"/>
      <c r="K168" s="223"/>
      <c r="L168" s="228"/>
      <c r="M168" s="229"/>
      <c r="N168" s="230"/>
      <c r="O168" s="230"/>
      <c r="P168" s="230"/>
      <c r="Q168" s="230"/>
      <c r="R168" s="230"/>
      <c r="S168" s="230"/>
      <c r="T168" s="231"/>
      <c r="AT168" s="232" t="s">
        <v>176</v>
      </c>
      <c r="AU168" s="232" t="s">
        <v>81</v>
      </c>
      <c r="AV168" s="15" t="s">
        <v>165</v>
      </c>
      <c r="AW168" s="15" t="s">
        <v>34</v>
      </c>
      <c r="AX168" s="15" t="s">
        <v>79</v>
      </c>
      <c r="AY168" s="232" t="s">
        <v>158</v>
      </c>
    </row>
    <row r="169" spans="1:65" s="12" customFormat="1" ht="22.9" customHeight="1">
      <c r="B169" s="165"/>
      <c r="C169" s="166"/>
      <c r="D169" s="167" t="s">
        <v>71</v>
      </c>
      <c r="E169" s="179" t="s">
        <v>81</v>
      </c>
      <c r="F169" s="179" t="s">
        <v>303</v>
      </c>
      <c r="G169" s="166"/>
      <c r="H169" s="166"/>
      <c r="I169" s="169"/>
      <c r="J169" s="180">
        <f>BK169</f>
        <v>0</v>
      </c>
      <c r="K169" s="166"/>
      <c r="L169" s="171"/>
      <c r="M169" s="172"/>
      <c r="N169" s="173"/>
      <c r="O169" s="173"/>
      <c r="P169" s="174">
        <f>SUM(P170:P175)</f>
        <v>0</v>
      </c>
      <c r="Q169" s="173"/>
      <c r="R169" s="174">
        <f>SUM(R170:R175)</f>
        <v>37.051910999999997</v>
      </c>
      <c r="S169" s="173"/>
      <c r="T169" s="175">
        <f>SUM(T170:T175)</f>
        <v>0</v>
      </c>
      <c r="AR169" s="176" t="s">
        <v>79</v>
      </c>
      <c r="AT169" s="177" t="s">
        <v>71</v>
      </c>
      <c r="AU169" s="177" t="s">
        <v>79</v>
      </c>
      <c r="AY169" s="176" t="s">
        <v>158</v>
      </c>
      <c r="BK169" s="178">
        <f>SUM(BK170:BK175)</f>
        <v>0</v>
      </c>
    </row>
    <row r="170" spans="1:65" s="2" customFormat="1" ht="33" customHeight="1">
      <c r="A170" s="37"/>
      <c r="B170" s="38"/>
      <c r="C170" s="181" t="s">
        <v>272</v>
      </c>
      <c r="D170" s="181" t="s">
        <v>160</v>
      </c>
      <c r="E170" s="182" t="s">
        <v>1260</v>
      </c>
      <c r="F170" s="183" t="s">
        <v>1261</v>
      </c>
      <c r="G170" s="184" t="s">
        <v>191</v>
      </c>
      <c r="H170" s="185">
        <v>24.3</v>
      </c>
      <c r="I170" s="186"/>
      <c r="J170" s="187">
        <f>ROUND(I170*H170,2)</f>
        <v>0</v>
      </c>
      <c r="K170" s="183" t="s">
        <v>164</v>
      </c>
      <c r="L170" s="42"/>
      <c r="M170" s="188" t="s">
        <v>19</v>
      </c>
      <c r="N170" s="189" t="s">
        <v>43</v>
      </c>
      <c r="O170" s="67"/>
      <c r="P170" s="190">
        <f>O170*H170</f>
        <v>0</v>
      </c>
      <c r="Q170" s="190">
        <v>1.52477</v>
      </c>
      <c r="R170" s="190">
        <f>Q170*H170</f>
        <v>37.051910999999997</v>
      </c>
      <c r="S170" s="190">
        <v>0</v>
      </c>
      <c r="T170" s="191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192" t="s">
        <v>165</v>
      </c>
      <c r="AT170" s="192" t="s">
        <v>160</v>
      </c>
      <c r="AU170" s="192" t="s">
        <v>81</v>
      </c>
      <c r="AY170" s="20" t="s">
        <v>158</v>
      </c>
      <c r="BE170" s="193">
        <f>IF(N170="základní",J170,0)</f>
        <v>0</v>
      </c>
      <c r="BF170" s="193">
        <f>IF(N170="snížená",J170,0)</f>
        <v>0</v>
      </c>
      <c r="BG170" s="193">
        <f>IF(N170="zákl. přenesená",J170,0)</f>
        <v>0</v>
      </c>
      <c r="BH170" s="193">
        <f>IF(N170="sníž. přenesená",J170,0)</f>
        <v>0</v>
      </c>
      <c r="BI170" s="193">
        <f>IF(N170="nulová",J170,0)</f>
        <v>0</v>
      </c>
      <c r="BJ170" s="20" t="s">
        <v>79</v>
      </c>
      <c r="BK170" s="193">
        <f>ROUND(I170*H170,2)</f>
        <v>0</v>
      </c>
      <c r="BL170" s="20" t="s">
        <v>165</v>
      </c>
      <c r="BM170" s="192" t="s">
        <v>1262</v>
      </c>
    </row>
    <row r="171" spans="1:65" s="2" customFormat="1">
      <c r="A171" s="37"/>
      <c r="B171" s="38"/>
      <c r="C171" s="39"/>
      <c r="D171" s="194" t="s">
        <v>167</v>
      </c>
      <c r="E171" s="39"/>
      <c r="F171" s="195" t="s">
        <v>1263</v>
      </c>
      <c r="G171" s="39"/>
      <c r="H171" s="39"/>
      <c r="I171" s="196"/>
      <c r="J171" s="39"/>
      <c r="K171" s="39"/>
      <c r="L171" s="42"/>
      <c r="M171" s="197"/>
      <c r="N171" s="198"/>
      <c r="O171" s="67"/>
      <c r="P171" s="67"/>
      <c r="Q171" s="67"/>
      <c r="R171" s="67"/>
      <c r="S171" s="67"/>
      <c r="T171" s="68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20" t="s">
        <v>167</v>
      </c>
      <c r="AU171" s="20" t="s">
        <v>81</v>
      </c>
    </row>
    <row r="172" spans="1:65" s="2" customFormat="1">
      <c r="A172" s="37"/>
      <c r="B172" s="38"/>
      <c r="C172" s="39"/>
      <c r="D172" s="199" t="s">
        <v>169</v>
      </c>
      <c r="E172" s="39"/>
      <c r="F172" s="200" t="s">
        <v>1264</v>
      </c>
      <c r="G172" s="39"/>
      <c r="H172" s="39"/>
      <c r="I172" s="196"/>
      <c r="J172" s="39"/>
      <c r="K172" s="39"/>
      <c r="L172" s="42"/>
      <c r="M172" s="197"/>
      <c r="N172" s="198"/>
      <c r="O172" s="67"/>
      <c r="P172" s="67"/>
      <c r="Q172" s="67"/>
      <c r="R172" s="67"/>
      <c r="S172" s="67"/>
      <c r="T172" s="68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20" t="s">
        <v>169</v>
      </c>
      <c r="AU172" s="20" t="s">
        <v>81</v>
      </c>
    </row>
    <row r="173" spans="1:65" s="13" customFormat="1">
      <c r="B173" s="201"/>
      <c r="C173" s="202"/>
      <c r="D173" s="194" t="s">
        <v>176</v>
      </c>
      <c r="E173" s="203" t="s">
        <v>19</v>
      </c>
      <c r="F173" s="204" t="s">
        <v>1265</v>
      </c>
      <c r="G173" s="202"/>
      <c r="H173" s="203" t="s">
        <v>19</v>
      </c>
      <c r="I173" s="205"/>
      <c r="J173" s="202"/>
      <c r="K173" s="202"/>
      <c r="L173" s="206"/>
      <c r="M173" s="207"/>
      <c r="N173" s="208"/>
      <c r="O173" s="208"/>
      <c r="P173" s="208"/>
      <c r="Q173" s="208"/>
      <c r="R173" s="208"/>
      <c r="S173" s="208"/>
      <c r="T173" s="209"/>
      <c r="AT173" s="210" t="s">
        <v>176</v>
      </c>
      <c r="AU173" s="210" t="s">
        <v>81</v>
      </c>
      <c r="AV173" s="13" t="s">
        <v>79</v>
      </c>
      <c r="AW173" s="13" t="s">
        <v>34</v>
      </c>
      <c r="AX173" s="13" t="s">
        <v>72</v>
      </c>
      <c r="AY173" s="210" t="s">
        <v>158</v>
      </c>
    </row>
    <row r="174" spans="1:65" s="14" customFormat="1">
      <c r="B174" s="211"/>
      <c r="C174" s="212"/>
      <c r="D174" s="194" t="s">
        <v>176</v>
      </c>
      <c r="E174" s="213" t="s">
        <v>19</v>
      </c>
      <c r="F174" s="214" t="s">
        <v>1266</v>
      </c>
      <c r="G174" s="212"/>
      <c r="H174" s="215">
        <v>24.3</v>
      </c>
      <c r="I174" s="216"/>
      <c r="J174" s="212"/>
      <c r="K174" s="212"/>
      <c r="L174" s="217"/>
      <c r="M174" s="218"/>
      <c r="N174" s="219"/>
      <c r="O174" s="219"/>
      <c r="P174" s="219"/>
      <c r="Q174" s="219"/>
      <c r="R174" s="219"/>
      <c r="S174" s="219"/>
      <c r="T174" s="220"/>
      <c r="AT174" s="221" t="s">
        <v>176</v>
      </c>
      <c r="AU174" s="221" t="s">
        <v>81</v>
      </c>
      <c r="AV174" s="14" t="s">
        <v>81</v>
      </c>
      <c r="AW174" s="14" t="s">
        <v>34</v>
      </c>
      <c r="AX174" s="14" t="s">
        <v>72</v>
      </c>
      <c r="AY174" s="221" t="s">
        <v>158</v>
      </c>
    </row>
    <row r="175" spans="1:65" s="15" customFormat="1">
      <c r="B175" s="222"/>
      <c r="C175" s="223"/>
      <c r="D175" s="194" t="s">
        <v>176</v>
      </c>
      <c r="E175" s="224" t="s">
        <v>19</v>
      </c>
      <c r="F175" s="225" t="s">
        <v>179</v>
      </c>
      <c r="G175" s="223"/>
      <c r="H175" s="226">
        <v>24.3</v>
      </c>
      <c r="I175" s="227"/>
      <c r="J175" s="223"/>
      <c r="K175" s="223"/>
      <c r="L175" s="228"/>
      <c r="M175" s="229"/>
      <c r="N175" s="230"/>
      <c r="O175" s="230"/>
      <c r="P175" s="230"/>
      <c r="Q175" s="230"/>
      <c r="R175" s="230"/>
      <c r="S175" s="230"/>
      <c r="T175" s="231"/>
      <c r="AT175" s="232" t="s">
        <v>176</v>
      </c>
      <c r="AU175" s="232" t="s">
        <v>81</v>
      </c>
      <c r="AV175" s="15" t="s">
        <v>165</v>
      </c>
      <c r="AW175" s="15" t="s">
        <v>34</v>
      </c>
      <c r="AX175" s="15" t="s">
        <v>79</v>
      </c>
      <c r="AY175" s="232" t="s">
        <v>158</v>
      </c>
    </row>
    <row r="176" spans="1:65" s="12" customFormat="1" ht="22.9" customHeight="1">
      <c r="B176" s="165"/>
      <c r="C176" s="166"/>
      <c r="D176" s="167" t="s">
        <v>71</v>
      </c>
      <c r="E176" s="179" t="s">
        <v>180</v>
      </c>
      <c r="F176" s="179" t="s">
        <v>379</v>
      </c>
      <c r="G176" s="166"/>
      <c r="H176" s="166"/>
      <c r="I176" s="169"/>
      <c r="J176" s="180">
        <f>BK176</f>
        <v>0</v>
      </c>
      <c r="K176" s="166"/>
      <c r="L176" s="171"/>
      <c r="M176" s="172"/>
      <c r="N176" s="173"/>
      <c r="O176" s="173"/>
      <c r="P176" s="174">
        <f>SUM(P177:P251)</f>
        <v>0</v>
      </c>
      <c r="Q176" s="173"/>
      <c r="R176" s="174">
        <f>SUM(R177:R251)</f>
        <v>62.487951939999988</v>
      </c>
      <c r="S176" s="173"/>
      <c r="T176" s="175">
        <f>SUM(T177:T251)</f>
        <v>0</v>
      </c>
      <c r="AR176" s="176" t="s">
        <v>79</v>
      </c>
      <c r="AT176" s="177" t="s">
        <v>71</v>
      </c>
      <c r="AU176" s="177" t="s">
        <v>79</v>
      </c>
      <c r="AY176" s="176" t="s">
        <v>158</v>
      </c>
      <c r="BK176" s="178">
        <f>SUM(BK177:BK251)</f>
        <v>0</v>
      </c>
    </row>
    <row r="177" spans="1:65" s="2" customFormat="1" ht="16.5" customHeight="1">
      <c r="A177" s="37"/>
      <c r="B177" s="38"/>
      <c r="C177" s="181" t="s">
        <v>279</v>
      </c>
      <c r="D177" s="181" t="s">
        <v>160</v>
      </c>
      <c r="E177" s="182" t="s">
        <v>381</v>
      </c>
      <c r="F177" s="183" t="s">
        <v>382</v>
      </c>
      <c r="G177" s="184" t="s">
        <v>183</v>
      </c>
      <c r="H177" s="185">
        <v>4.9000000000000004</v>
      </c>
      <c r="I177" s="186"/>
      <c r="J177" s="187">
        <f>ROUND(I177*H177,2)</f>
        <v>0</v>
      </c>
      <c r="K177" s="183" t="s">
        <v>164</v>
      </c>
      <c r="L177" s="42"/>
      <c r="M177" s="188" t="s">
        <v>19</v>
      </c>
      <c r="N177" s="189" t="s">
        <v>43</v>
      </c>
      <c r="O177" s="67"/>
      <c r="P177" s="190">
        <f>O177*H177</f>
        <v>0</v>
      </c>
      <c r="Q177" s="190">
        <v>0</v>
      </c>
      <c r="R177" s="190">
        <f>Q177*H177</f>
        <v>0</v>
      </c>
      <c r="S177" s="190">
        <v>0</v>
      </c>
      <c r="T177" s="191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192" t="s">
        <v>165</v>
      </c>
      <c r="AT177" s="192" t="s">
        <v>160</v>
      </c>
      <c r="AU177" s="192" t="s">
        <v>81</v>
      </c>
      <c r="AY177" s="20" t="s">
        <v>158</v>
      </c>
      <c r="BE177" s="193">
        <f>IF(N177="základní",J177,0)</f>
        <v>0</v>
      </c>
      <c r="BF177" s="193">
        <f>IF(N177="snížená",J177,0)</f>
        <v>0</v>
      </c>
      <c r="BG177" s="193">
        <f>IF(N177="zákl. přenesená",J177,0)</f>
        <v>0</v>
      </c>
      <c r="BH177" s="193">
        <f>IF(N177="sníž. přenesená",J177,0)</f>
        <v>0</v>
      </c>
      <c r="BI177" s="193">
        <f>IF(N177="nulová",J177,0)</f>
        <v>0</v>
      </c>
      <c r="BJ177" s="20" t="s">
        <v>79</v>
      </c>
      <c r="BK177" s="193">
        <f>ROUND(I177*H177,2)</f>
        <v>0</v>
      </c>
      <c r="BL177" s="20" t="s">
        <v>165</v>
      </c>
      <c r="BM177" s="192" t="s">
        <v>1267</v>
      </c>
    </row>
    <row r="178" spans="1:65" s="2" customFormat="1">
      <c r="A178" s="37"/>
      <c r="B178" s="38"/>
      <c r="C178" s="39"/>
      <c r="D178" s="194" t="s">
        <v>167</v>
      </c>
      <c r="E178" s="39"/>
      <c r="F178" s="195" t="s">
        <v>384</v>
      </c>
      <c r="G178" s="39"/>
      <c r="H178" s="39"/>
      <c r="I178" s="196"/>
      <c r="J178" s="39"/>
      <c r="K178" s="39"/>
      <c r="L178" s="42"/>
      <c r="M178" s="197"/>
      <c r="N178" s="198"/>
      <c r="O178" s="67"/>
      <c r="P178" s="67"/>
      <c r="Q178" s="67"/>
      <c r="R178" s="67"/>
      <c r="S178" s="67"/>
      <c r="T178" s="68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20" t="s">
        <v>167</v>
      </c>
      <c r="AU178" s="20" t="s">
        <v>81</v>
      </c>
    </row>
    <row r="179" spans="1:65" s="2" customFormat="1">
      <c r="A179" s="37"/>
      <c r="B179" s="38"/>
      <c r="C179" s="39"/>
      <c r="D179" s="199" t="s">
        <v>169</v>
      </c>
      <c r="E179" s="39"/>
      <c r="F179" s="200" t="s">
        <v>385</v>
      </c>
      <c r="G179" s="39"/>
      <c r="H179" s="39"/>
      <c r="I179" s="196"/>
      <c r="J179" s="39"/>
      <c r="K179" s="39"/>
      <c r="L179" s="42"/>
      <c r="M179" s="197"/>
      <c r="N179" s="198"/>
      <c r="O179" s="67"/>
      <c r="P179" s="67"/>
      <c r="Q179" s="67"/>
      <c r="R179" s="67"/>
      <c r="S179" s="67"/>
      <c r="T179" s="68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20" t="s">
        <v>169</v>
      </c>
      <c r="AU179" s="20" t="s">
        <v>81</v>
      </c>
    </row>
    <row r="180" spans="1:65" s="13" customFormat="1">
      <c r="B180" s="201"/>
      <c r="C180" s="202"/>
      <c r="D180" s="194" t="s">
        <v>176</v>
      </c>
      <c r="E180" s="203" t="s">
        <v>19</v>
      </c>
      <c r="F180" s="204" t="s">
        <v>1268</v>
      </c>
      <c r="G180" s="202"/>
      <c r="H180" s="203" t="s">
        <v>19</v>
      </c>
      <c r="I180" s="205"/>
      <c r="J180" s="202"/>
      <c r="K180" s="202"/>
      <c r="L180" s="206"/>
      <c r="M180" s="207"/>
      <c r="N180" s="208"/>
      <c r="O180" s="208"/>
      <c r="P180" s="208"/>
      <c r="Q180" s="208"/>
      <c r="R180" s="208"/>
      <c r="S180" s="208"/>
      <c r="T180" s="209"/>
      <c r="AT180" s="210" t="s">
        <v>176</v>
      </c>
      <c r="AU180" s="210" t="s">
        <v>81</v>
      </c>
      <c r="AV180" s="13" t="s">
        <v>79</v>
      </c>
      <c r="AW180" s="13" t="s">
        <v>34</v>
      </c>
      <c r="AX180" s="13" t="s">
        <v>72</v>
      </c>
      <c r="AY180" s="210" t="s">
        <v>158</v>
      </c>
    </row>
    <row r="181" spans="1:65" s="14" customFormat="1">
      <c r="B181" s="211"/>
      <c r="C181" s="212"/>
      <c r="D181" s="194" t="s">
        <v>176</v>
      </c>
      <c r="E181" s="213" t="s">
        <v>19</v>
      </c>
      <c r="F181" s="214" t="s">
        <v>1269</v>
      </c>
      <c r="G181" s="212"/>
      <c r="H181" s="215">
        <v>2.8</v>
      </c>
      <c r="I181" s="216"/>
      <c r="J181" s="212"/>
      <c r="K181" s="212"/>
      <c r="L181" s="217"/>
      <c r="M181" s="218"/>
      <c r="N181" s="219"/>
      <c r="O181" s="219"/>
      <c r="P181" s="219"/>
      <c r="Q181" s="219"/>
      <c r="R181" s="219"/>
      <c r="S181" s="219"/>
      <c r="T181" s="220"/>
      <c r="AT181" s="221" t="s">
        <v>176</v>
      </c>
      <c r="AU181" s="221" t="s">
        <v>81</v>
      </c>
      <c r="AV181" s="14" t="s">
        <v>81</v>
      </c>
      <c r="AW181" s="14" t="s">
        <v>34</v>
      </c>
      <c r="AX181" s="14" t="s">
        <v>72</v>
      </c>
      <c r="AY181" s="221" t="s">
        <v>158</v>
      </c>
    </row>
    <row r="182" spans="1:65" s="13" customFormat="1">
      <c r="B182" s="201"/>
      <c r="C182" s="202"/>
      <c r="D182" s="194" t="s">
        <v>176</v>
      </c>
      <c r="E182" s="203" t="s">
        <v>19</v>
      </c>
      <c r="F182" s="204" t="s">
        <v>1270</v>
      </c>
      <c r="G182" s="202"/>
      <c r="H182" s="203" t="s">
        <v>19</v>
      </c>
      <c r="I182" s="205"/>
      <c r="J182" s="202"/>
      <c r="K182" s="202"/>
      <c r="L182" s="206"/>
      <c r="M182" s="207"/>
      <c r="N182" s="208"/>
      <c r="O182" s="208"/>
      <c r="P182" s="208"/>
      <c r="Q182" s="208"/>
      <c r="R182" s="208"/>
      <c r="S182" s="208"/>
      <c r="T182" s="209"/>
      <c r="AT182" s="210" t="s">
        <v>176</v>
      </c>
      <c r="AU182" s="210" t="s">
        <v>81</v>
      </c>
      <c r="AV182" s="13" t="s">
        <v>79</v>
      </c>
      <c r="AW182" s="13" t="s">
        <v>34</v>
      </c>
      <c r="AX182" s="13" t="s">
        <v>72</v>
      </c>
      <c r="AY182" s="210" t="s">
        <v>158</v>
      </c>
    </row>
    <row r="183" spans="1:65" s="14" customFormat="1">
      <c r="B183" s="211"/>
      <c r="C183" s="212"/>
      <c r="D183" s="194" t="s">
        <v>176</v>
      </c>
      <c r="E183" s="213" t="s">
        <v>19</v>
      </c>
      <c r="F183" s="214" t="s">
        <v>1271</v>
      </c>
      <c r="G183" s="212"/>
      <c r="H183" s="215">
        <v>2.1</v>
      </c>
      <c r="I183" s="216"/>
      <c r="J183" s="212"/>
      <c r="K183" s="212"/>
      <c r="L183" s="217"/>
      <c r="M183" s="218"/>
      <c r="N183" s="219"/>
      <c r="O183" s="219"/>
      <c r="P183" s="219"/>
      <c r="Q183" s="219"/>
      <c r="R183" s="219"/>
      <c r="S183" s="219"/>
      <c r="T183" s="220"/>
      <c r="AT183" s="221" t="s">
        <v>176</v>
      </c>
      <c r="AU183" s="221" t="s">
        <v>81</v>
      </c>
      <c r="AV183" s="14" t="s">
        <v>81</v>
      </c>
      <c r="AW183" s="14" t="s">
        <v>34</v>
      </c>
      <c r="AX183" s="14" t="s">
        <v>72</v>
      </c>
      <c r="AY183" s="221" t="s">
        <v>158</v>
      </c>
    </row>
    <row r="184" spans="1:65" s="15" customFormat="1">
      <c r="B184" s="222"/>
      <c r="C184" s="223"/>
      <c r="D184" s="194" t="s">
        <v>176</v>
      </c>
      <c r="E184" s="224" t="s">
        <v>19</v>
      </c>
      <c r="F184" s="225" t="s">
        <v>179</v>
      </c>
      <c r="G184" s="223"/>
      <c r="H184" s="226">
        <v>4.9000000000000004</v>
      </c>
      <c r="I184" s="227"/>
      <c r="J184" s="223"/>
      <c r="K184" s="223"/>
      <c r="L184" s="228"/>
      <c r="M184" s="229"/>
      <c r="N184" s="230"/>
      <c r="O184" s="230"/>
      <c r="P184" s="230"/>
      <c r="Q184" s="230"/>
      <c r="R184" s="230"/>
      <c r="S184" s="230"/>
      <c r="T184" s="231"/>
      <c r="AT184" s="232" t="s">
        <v>176</v>
      </c>
      <c r="AU184" s="232" t="s">
        <v>81</v>
      </c>
      <c r="AV184" s="15" t="s">
        <v>165</v>
      </c>
      <c r="AW184" s="15" t="s">
        <v>34</v>
      </c>
      <c r="AX184" s="15" t="s">
        <v>79</v>
      </c>
      <c r="AY184" s="232" t="s">
        <v>158</v>
      </c>
    </row>
    <row r="185" spans="1:65" s="2" customFormat="1" ht="24.25" customHeight="1">
      <c r="A185" s="37"/>
      <c r="B185" s="38"/>
      <c r="C185" s="181" t="s">
        <v>285</v>
      </c>
      <c r="D185" s="181" t="s">
        <v>160</v>
      </c>
      <c r="E185" s="182" t="s">
        <v>389</v>
      </c>
      <c r="F185" s="183" t="s">
        <v>390</v>
      </c>
      <c r="G185" s="184" t="s">
        <v>183</v>
      </c>
      <c r="H185" s="185">
        <v>4.9000000000000004</v>
      </c>
      <c r="I185" s="186"/>
      <c r="J185" s="187">
        <f>ROUND(I185*H185,2)</f>
        <v>0</v>
      </c>
      <c r="K185" s="183" t="s">
        <v>164</v>
      </c>
      <c r="L185" s="42"/>
      <c r="M185" s="188" t="s">
        <v>19</v>
      </c>
      <c r="N185" s="189" t="s">
        <v>43</v>
      </c>
      <c r="O185" s="67"/>
      <c r="P185" s="190">
        <f>O185*H185</f>
        <v>0</v>
      </c>
      <c r="Q185" s="190">
        <v>4.8579999999999998E-2</v>
      </c>
      <c r="R185" s="190">
        <f>Q185*H185</f>
        <v>0.238042</v>
      </c>
      <c r="S185" s="190">
        <v>0</v>
      </c>
      <c r="T185" s="191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192" t="s">
        <v>165</v>
      </c>
      <c r="AT185" s="192" t="s">
        <v>160</v>
      </c>
      <c r="AU185" s="192" t="s">
        <v>81</v>
      </c>
      <c r="AY185" s="20" t="s">
        <v>158</v>
      </c>
      <c r="BE185" s="193">
        <f>IF(N185="základní",J185,0)</f>
        <v>0</v>
      </c>
      <c r="BF185" s="193">
        <f>IF(N185="snížená",J185,0)</f>
        <v>0</v>
      </c>
      <c r="BG185" s="193">
        <f>IF(N185="zákl. přenesená",J185,0)</f>
        <v>0</v>
      </c>
      <c r="BH185" s="193">
        <f>IF(N185="sníž. přenesená",J185,0)</f>
        <v>0</v>
      </c>
      <c r="BI185" s="193">
        <f>IF(N185="nulová",J185,0)</f>
        <v>0</v>
      </c>
      <c r="BJ185" s="20" t="s">
        <v>79</v>
      </c>
      <c r="BK185" s="193">
        <f>ROUND(I185*H185,2)</f>
        <v>0</v>
      </c>
      <c r="BL185" s="20" t="s">
        <v>165</v>
      </c>
      <c r="BM185" s="192" t="s">
        <v>1272</v>
      </c>
    </row>
    <row r="186" spans="1:65" s="2" customFormat="1" ht="18">
      <c r="A186" s="37"/>
      <c r="B186" s="38"/>
      <c r="C186" s="39"/>
      <c r="D186" s="194" t="s">
        <v>167</v>
      </c>
      <c r="E186" s="39"/>
      <c r="F186" s="195" t="s">
        <v>392</v>
      </c>
      <c r="G186" s="39"/>
      <c r="H186" s="39"/>
      <c r="I186" s="196"/>
      <c r="J186" s="39"/>
      <c r="K186" s="39"/>
      <c r="L186" s="42"/>
      <c r="M186" s="197"/>
      <c r="N186" s="198"/>
      <c r="O186" s="67"/>
      <c r="P186" s="67"/>
      <c r="Q186" s="67"/>
      <c r="R186" s="67"/>
      <c r="S186" s="67"/>
      <c r="T186" s="68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20" t="s">
        <v>167</v>
      </c>
      <c r="AU186" s="20" t="s">
        <v>81</v>
      </c>
    </row>
    <row r="187" spans="1:65" s="2" customFormat="1">
      <c r="A187" s="37"/>
      <c r="B187" s="38"/>
      <c r="C187" s="39"/>
      <c r="D187" s="199" t="s">
        <v>169</v>
      </c>
      <c r="E187" s="39"/>
      <c r="F187" s="200" t="s">
        <v>393</v>
      </c>
      <c r="G187" s="39"/>
      <c r="H187" s="39"/>
      <c r="I187" s="196"/>
      <c r="J187" s="39"/>
      <c r="K187" s="39"/>
      <c r="L187" s="42"/>
      <c r="M187" s="197"/>
      <c r="N187" s="198"/>
      <c r="O187" s="67"/>
      <c r="P187" s="67"/>
      <c r="Q187" s="67"/>
      <c r="R187" s="67"/>
      <c r="S187" s="67"/>
      <c r="T187" s="68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20" t="s">
        <v>169</v>
      </c>
      <c r="AU187" s="20" t="s">
        <v>81</v>
      </c>
    </row>
    <row r="188" spans="1:65" s="14" customFormat="1">
      <c r="B188" s="211"/>
      <c r="C188" s="212"/>
      <c r="D188" s="194" t="s">
        <v>176</v>
      </c>
      <c r="E188" s="213" t="s">
        <v>19</v>
      </c>
      <c r="F188" s="214" t="s">
        <v>1273</v>
      </c>
      <c r="G188" s="212"/>
      <c r="H188" s="215">
        <v>4.9000000000000004</v>
      </c>
      <c r="I188" s="216"/>
      <c r="J188" s="212"/>
      <c r="K188" s="212"/>
      <c r="L188" s="217"/>
      <c r="M188" s="218"/>
      <c r="N188" s="219"/>
      <c r="O188" s="219"/>
      <c r="P188" s="219"/>
      <c r="Q188" s="219"/>
      <c r="R188" s="219"/>
      <c r="S188" s="219"/>
      <c r="T188" s="220"/>
      <c r="AT188" s="221" t="s">
        <v>176</v>
      </c>
      <c r="AU188" s="221" t="s">
        <v>81</v>
      </c>
      <c r="AV188" s="14" t="s">
        <v>81</v>
      </c>
      <c r="AW188" s="14" t="s">
        <v>34</v>
      </c>
      <c r="AX188" s="14" t="s">
        <v>72</v>
      </c>
      <c r="AY188" s="221" t="s">
        <v>158</v>
      </c>
    </row>
    <row r="189" spans="1:65" s="15" customFormat="1">
      <c r="B189" s="222"/>
      <c r="C189" s="223"/>
      <c r="D189" s="194" t="s">
        <v>176</v>
      </c>
      <c r="E189" s="224" t="s">
        <v>19</v>
      </c>
      <c r="F189" s="225" t="s">
        <v>179</v>
      </c>
      <c r="G189" s="223"/>
      <c r="H189" s="226">
        <v>4.9000000000000004</v>
      </c>
      <c r="I189" s="227"/>
      <c r="J189" s="223"/>
      <c r="K189" s="223"/>
      <c r="L189" s="228"/>
      <c r="M189" s="229"/>
      <c r="N189" s="230"/>
      <c r="O189" s="230"/>
      <c r="P189" s="230"/>
      <c r="Q189" s="230"/>
      <c r="R189" s="230"/>
      <c r="S189" s="230"/>
      <c r="T189" s="231"/>
      <c r="AT189" s="232" t="s">
        <v>176</v>
      </c>
      <c r="AU189" s="232" t="s">
        <v>81</v>
      </c>
      <c r="AV189" s="15" t="s">
        <v>165</v>
      </c>
      <c r="AW189" s="15" t="s">
        <v>34</v>
      </c>
      <c r="AX189" s="15" t="s">
        <v>79</v>
      </c>
      <c r="AY189" s="232" t="s">
        <v>158</v>
      </c>
    </row>
    <row r="190" spans="1:65" s="2" customFormat="1" ht="16.5" customHeight="1">
      <c r="A190" s="37"/>
      <c r="B190" s="38"/>
      <c r="C190" s="181" t="s">
        <v>292</v>
      </c>
      <c r="D190" s="181" t="s">
        <v>160</v>
      </c>
      <c r="E190" s="182" t="s">
        <v>395</v>
      </c>
      <c r="F190" s="183" t="s">
        <v>396</v>
      </c>
      <c r="G190" s="184" t="s">
        <v>163</v>
      </c>
      <c r="H190" s="185">
        <v>24.72</v>
      </c>
      <c r="I190" s="186"/>
      <c r="J190" s="187">
        <f>ROUND(I190*H190,2)</f>
        <v>0</v>
      </c>
      <c r="K190" s="183" t="s">
        <v>164</v>
      </c>
      <c r="L190" s="42"/>
      <c r="M190" s="188" t="s">
        <v>19</v>
      </c>
      <c r="N190" s="189" t="s">
        <v>43</v>
      </c>
      <c r="O190" s="67"/>
      <c r="P190" s="190">
        <f>O190*H190</f>
        <v>0</v>
      </c>
      <c r="Q190" s="190">
        <v>4.1259999999999998E-2</v>
      </c>
      <c r="R190" s="190">
        <f>Q190*H190</f>
        <v>1.0199471999999998</v>
      </c>
      <c r="S190" s="190">
        <v>0</v>
      </c>
      <c r="T190" s="191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192" t="s">
        <v>165</v>
      </c>
      <c r="AT190" s="192" t="s">
        <v>160</v>
      </c>
      <c r="AU190" s="192" t="s">
        <v>81</v>
      </c>
      <c r="AY190" s="20" t="s">
        <v>158</v>
      </c>
      <c r="BE190" s="193">
        <f>IF(N190="základní",J190,0)</f>
        <v>0</v>
      </c>
      <c r="BF190" s="193">
        <f>IF(N190="snížená",J190,0)</f>
        <v>0</v>
      </c>
      <c r="BG190" s="193">
        <f>IF(N190="zákl. přenesená",J190,0)</f>
        <v>0</v>
      </c>
      <c r="BH190" s="193">
        <f>IF(N190="sníž. přenesená",J190,0)</f>
        <v>0</v>
      </c>
      <c r="BI190" s="193">
        <f>IF(N190="nulová",J190,0)</f>
        <v>0</v>
      </c>
      <c r="BJ190" s="20" t="s">
        <v>79</v>
      </c>
      <c r="BK190" s="193">
        <f>ROUND(I190*H190,2)</f>
        <v>0</v>
      </c>
      <c r="BL190" s="20" t="s">
        <v>165</v>
      </c>
      <c r="BM190" s="192" t="s">
        <v>1274</v>
      </c>
    </row>
    <row r="191" spans="1:65" s="2" customFormat="1">
      <c r="A191" s="37"/>
      <c r="B191" s="38"/>
      <c r="C191" s="39"/>
      <c r="D191" s="194" t="s">
        <v>167</v>
      </c>
      <c r="E191" s="39"/>
      <c r="F191" s="195" t="s">
        <v>398</v>
      </c>
      <c r="G191" s="39"/>
      <c r="H191" s="39"/>
      <c r="I191" s="196"/>
      <c r="J191" s="39"/>
      <c r="K191" s="39"/>
      <c r="L191" s="42"/>
      <c r="M191" s="197"/>
      <c r="N191" s="198"/>
      <c r="O191" s="67"/>
      <c r="P191" s="67"/>
      <c r="Q191" s="67"/>
      <c r="R191" s="67"/>
      <c r="S191" s="67"/>
      <c r="T191" s="68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20" t="s">
        <v>167</v>
      </c>
      <c r="AU191" s="20" t="s">
        <v>81</v>
      </c>
    </row>
    <row r="192" spans="1:65" s="2" customFormat="1">
      <c r="A192" s="37"/>
      <c r="B192" s="38"/>
      <c r="C192" s="39"/>
      <c r="D192" s="199" t="s">
        <v>169</v>
      </c>
      <c r="E192" s="39"/>
      <c r="F192" s="200" t="s">
        <v>399</v>
      </c>
      <c r="G192" s="39"/>
      <c r="H192" s="39"/>
      <c r="I192" s="196"/>
      <c r="J192" s="39"/>
      <c r="K192" s="39"/>
      <c r="L192" s="42"/>
      <c r="M192" s="197"/>
      <c r="N192" s="198"/>
      <c r="O192" s="67"/>
      <c r="P192" s="67"/>
      <c r="Q192" s="67"/>
      <c r="R192" s="67"/>
      <c r="S192" s="67"/>
      <c r="T192" s="68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20" t="s">
        <v>169</v>
      </c>
      <c r="AU192" s="20" t="s">
        <v>81</v>
      </c>
    </row>
    <row r="193" spans="1:65" s="13" customFormat="1">
      <c r="B193" s="201"/>
      <c r="C193" s="202"/>
      <c r="D193" s="194" t="s">
        <v>176</v>
      </c>
      <c r="E193" s="203" t="s">
        <v>19</v>
      </c>
      <c r="F193" s="204" t="s">
        <v>1275</v>
      </c>
      <c r="G193" s="202"/>
      <c r="H193" s="203" t="s">
        <v>19</v>
      </c>
      <c r="I193" s="205"/>
      <c r="J193" s="202"/>
      <c r="K193" s="202"/>
      <c r="L193" s="206"/>
      <c r="M193" s="207"/>
      <c r="N193" s="208"/>
      <c r="O193" s="208"/>
      <c r="P193" s="208"/>
      <c r="Q193" s="208"/>
      <c r="R193" s="208"/>
      <c r="S193" s="208"/>
      <c r="T193" s="209"/>
      <c r="AT193" s="210" t="s">
        <v>176</v>
      </c>
      <c r="AU193" s="210" t="s">
        <v>81</v>
      </c>
      <c r="AV193" s="13" t="s">
        <v>79</v>
      </c>
      <c r="AW193" s="13" t="s">
        <v>34</v>
      </c>
      <c r="AX193" s="13" t="s">
        <v>72</v>
      </c>
      <c r="AY193" s="210" t="s">
        <v>158</v>
      </c>
    </row>
    <row r="194" spans="1:65" s="14" customFormat="1">
      <c r="B194" s="211"/>
      <c r="C194" s="212"/>
      <c r="D194" s="194" t="s">
        <v>176</v>
      </c>
      <c r="E194" s="213" t="s">
        <v>19</v>
      </c>
      <c r="F194" s="214" t="s">
        <v>1276</v>
      </c>
      <c r="G194" s="212"/>
      <c r="H194" s="215">
        <v>14.06</v>
      </c>
      <c r="I194" s="216"/>
      <c r="J194" s="212"/>
      <c r="K194" s="212"/>
      <c r="L194" s="217"/>
      <c r="M194" s="218"/>
      <c r="N194" s="219"/>
      <c r="O194" s="219"/>
      <c r="P194" s="219"/>
      <c r="Q194" s="219"/>
      <c r="R194" s="219"/>
      <c r="S194" s="219"/>
      <c r="T194" s="220"/>
      <c r="AT194" s="221" t="s">
        <v>176</v>
      </c>
      <c r="AU194" s="221" t="s">
        <v>81</v>
      </c>
      <c r="AV194" s="14" t="s">
        <v>81</v>
      </c>
      <c r="AW194" s="14" t="s">
        <v>34</v>
      </c>
      <c r="AX194" s="14" t="s">
        <v>72</v>
      </c>
      <c r="AY194" s="221" t="s">
        <v>158</v>
      </c>
    </row>
    <row r="195" spans="1:65" s="13" customFormat="1">
      <c r="B195" s="201"/>
      <c r="C195" s="202"/>
      <c r="D195" s="194" t="s">
        <v>176</v>
      </c>
      <c r="E195" s="203" t="s">
        <v>19</v>
      </c>
      <c r="F195" s="204" t="s">
        <v>1277</v>
      </c>
      <c r="G195" s="202"/>
      <c r="H195" s="203" t="s">
        <v>19</v>
      </c>
      <c r="I195" s="205"/>
      <c r="J195" s="202"/>
      <c r="K195" s="202"/>
      <c r="L195" s="206"/>
      <c r="M195" s="207"/>
      <c r="N195" s="208"/>
      <c r="O195" s="208"/>
      <c r="P195" s="208"/>
      <c r="Q195" s="208"/>
      <c r="R195" s="208"/>
      <c r="S195" s="208"/>
      <c r="T195" s="209"/>
      <c r="AT195" s="210" t="s">
        <v>176</v>
      </c>
      <c r="AU195" s="210" t="s">
        <v>81</v>
      </c>
      <c r="AV195" s="13" t="s">
        <v>79</v>
      </c>
      <c r="AW195" s="13" t="s">
        <v>34</v>
      </c>
      <c r="AX195" s="13" t="s">
        <v>72</v>
      </c>
      <c r="AY195" s="210" t="s">
        <v>158</v>
      </c>
    </row>
    <row r="196" spans="1:65" s="14" customFormat="1">
      <c r="B196" s="211"/>
      <c r="C196" s="212"/>
      <c r="D196" s="194" t="s">
        <v>176</v>
      </c>
      <c r="E196" s="213" t="s">
        <v>19</v>
      </c>
      <c r="F196" s="214" t="s">
        <v>1278</v>
      </c>
      <c r="G196" s="212"/>
      <c r="H196" s="215">
        <v>10.66</v>
      </c>
      <c r="I196" s="216"/>
      <c r="J196" s="212"/>
      <c r="K196" s="212"/>
      <c r="L196" s="217"/>
      <c r="M196" s="218"/>
      <c r="N196" s="219"/>
      <c r="O196" s="219"/>
      <c r="P196" s="219"/>
      <c r="Q196" s="219"/>
      <c r="R196" s="219"/>
      <c r="S196" s="219"/>
      <c r="T196" s="220"/>
      <c r="AT196" s="221" t="s">
        <v>176</v>
      </c>
      <c r="AU196" s="221" t="s">
        <v>81</v>
      </c>
      <c r="AV196" s="14" t="s">
        <v>81</v>
      </c>
      <c r="AW196" s="14" t="s">
        <v>34</v>
      </c>
      <c r="AX196" s="14" t="s">
        <v>72</v>
      </c>
      <c r="AY196" s="221" t="s">
        <v>158</v>
      </c>
    </row>
    <row r="197" spans="1:65" s="15" customFormat="1">
      <c r="B197" s="222"/>
      <c r="C197" s="223"/>
      <c r="D197" s="194" t="s">
        <v>176</v>
      </c>
      <c r="E197" s="224" t="s">
        <v>19</v>
      </c>
      <c r="F197" s="225" t="s">
        <v>179</v>
      </c>
      <c r="G197" s="223"/>
      <c r="H197" s="226">
        <v>24.72</v>
      </c>
      <c r="I197" s="227"/>
      <c r="J197" s="223"/>
      <c r="K197" s="223"/>
      <c r="L197" s="228"/>
      <c r="M197" s="229"/>
      <c r="N197" s="230"/>
      <c r="O197" s="230"/>
      <c r="P197" s="230"/>
      <c r="Q197" s="230"/>
      <c r="R197" s="230"/>
      <c r="S197" s="230"/>
      <c r="T197" s="231"/>
      <c r="AT197" s="232" t="s">
        <v>176</v>
      </c>
      <c r="AU197" s="232" t="s">
        <v>81</v>
      </c>
      <c r="AV197" s="15" t="s">
        <v>165</v>
      </c>
      <c r="AW197" s="15" t="s">
        <v>34</v>
      </c>
      <c r="AX197" s="15" t="s">
        <v>79</v>
      </c>
      <c r="AY197" s="232" t="s">
        <v>158</v>
      </c>
    </row>
    <row r="198" spans="1:65" s="2" customFormat="1" ht="16.5" customHeight="1">
      <c r="A198" s="37"/>
      <c r="B198" s="38"/>
      <c r="C198" s="181" t="s">
        <v>298</v>
      </c>
      <c r="D198" s="181" t="s">
        <v>160</v>
      </c>
      <c r="E198" s="182" t="s">
        <v>403</v>
      </c>
      <c r="F198" s="183" t="s">
        <v>404</v>
      </c>
      <c r="G198" s="184" t="s">
        <v>163</v>
      </c>
      <c r="H198" s="185">
        <v>24.72</v>
      </c>
      <c r="I198" s="186"/>
      <c r="J198" s="187">
        <f>ROUND(I198*H198,2)</f>
        <v>0</v>
      </c>
      <c r="K198" s="183" t="s">
        <v>164</v>
      </c>
      <c r="L198" s="42"/>
      <c r="M198" s="188" t="s">
        <v>19</v>
      </c>
      <c r="N198" s="189" t="s">
        <v>43</v>
      </c>
      <c r="O198" s="67"/>
      <c r="P198" s="190">
        <f>O198*H198</f>
        <v>0</v>
      </c>
      <c r="Q198" s="190">
        <v>2.0000000000000002E-5</v>
      </c>
      <c r="R198" s="190">
        <f>Q198*H198</f>
        <v>4.9439999999999998E-4</v>
      </c>
      <c r="S198" s="190">
        <v>0</v>
      </c>
      <c r="T198" s="191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192" t="s">
        <v>165</v>
      </c>
      <c r="AT198" s="192" t="s">
        <v>160</v>
      </c>
      <c r="AU198" s="192" t="s">
        <v>81</v>
      </c>
      <c r="AY198" s="20" t="s">
        <v>158</v>
      </c>
      <c r="BE198" s="193">
        <f>IF(N198="základní",J198,0)</f>
        <v>0</v>
      </c>
      <c r="BF198" s="193">
        <f>IF(N198="snížená",J198,0)</f>
        <v>0</v>
      </c>
      <c r="BG198" s="193">
        <f>IF(N198="zákl. přenesená",J198,0)</f>
        <v>0</v>
      </c>
      <c r="BH198" s="193">
        <f>IF(N198="sníž. přenesená",J198,0)</f>
        <v>0</v>
      </c>
      <c r="BI198" s="193">
        <f>IF(N198="nulová",J198,0)</f>
        <v>0</v>
      </c>
      <c r="BJ198" s="20" t="s">
        <v>79</v>
      </c>
      <c r="BK198" s="193">
        <f>ROUND(I198*H198,2)</f>
        <v>0</v>
      </c>
      <c r="BL198" s="20" t="s">
        <v>165</v>
      </c>
      <c r="BM198" s="192" t="s">
        <v>1279</v>
      </c>
    </row>
    <row r="199" spans="1:65" s="2" customFormat="1">
      <c r="A199" s="37"/>
      <c r="B199" s="38"/>
      <c r="C199" s="39"/>
      <c r="D199" s="194" t="s">
        <v>167</v>
      </c>
      <c r="E199" s="39"/>
      <c r="F199" s="195" t="s">
        <v>406</v>
      </c>
      <c r="G199" s="39"/>
      <c r="H199" s="39"/>
      <c r="I199" s="196"/>
      <c r="J199" s="39"/>
      <c r="K199" s="39"/>
      <c r="L199" s="42"/>
      <c r="M199" s="197"/>
      <c r="N199" s="198"/>
      <c r="O199" s="67"/>
      <c r="P199" s="67"/>
      <c r="Q199" s="67"/>
      <c r="R199" s="67"/>
      <c r="S199" s="67"/>
      <c r="T199" s="68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20" t="s">
        <v>167</v>
      </c>
      <c r="AU199" s="20" t="s">
        <v>81</v>
      </c>
    </row>
    <row r="200" spans="1:65" s="2" customFormat="1">
      <c r="A200" s="37"/>
      <c r="B200" s="38"/>
      <c r="C200" s="39"/>
      <c r="D200" s="199" t="s">
        <v>169</v>
      </c>
      <c r="E200" s="39"/>
      <c r="F200" s="200" t="s">
        <v>407</v>
      </c>
      <c r="G200" s="39"/>
      <c r="H200" s="39"/>
      <c r="I200" s="196"/>
      <c r="J200" s="39"/>
      <c r="K200" s="39"/>
      <c r="L200" s="42"/>
      <c r="M200" s="197"/>
      <c r="N200" s="198"/>
      <c r="O200" s="67"/>
      <c r="P200" s="67"/>
      <c r="Q200" s="67"/>
      <c r="R200" s="67"/>
      <c r="S200" s="67"/>
      <c r="T200" s="68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20" t="s">
        <v>169</v>
      </c>
      <c r="AU200" s="20" t="s">
        <v>81</v>
      </c>
    </row>
    <row r="201" spans="1:65" s="14" customFormat="1">
      <c r="B201" s="211"/>
      <c r="C201" s="212"/>
      <c r="D201" s="194" t="s">
        <v>176</v>
      </c>
      <c r="E201" s="213" t="s">
        <v>19</v>
      </c>
      <c r="F201" s="214" t="s">
        <v>1280</v>
      </c>
      <c r="G201" s="212"/>
      <c r="H201" s="215">
        <v>24.72</v>
      </c>
      <c r="I201" s="216"/>
      <c r="J201" s="212"/>
      <c r="K201" s="212"/>
      <c r="L201" s="217"/>
      <c r="M201" s="218"/>
      <c r="N201" s="219"/>
      <c r="O201" s="219"/>
      <c r="P201" s="219"/>
      <c r="Q201" s="219"/>
      <c r="R201" s="219"/>
      <c r="S201" s="219"/>
      <c r="T201" s="220"/>
      <c r="AT201" s="221" t="s">
        <v>176</v>
      </c>
      <c r="AU201" s="221" t="s">
        <v>81</v>
      </c>
      <c r="AV201" s="14" t="s">
        <v>81</v>
      </c>
      <c r="AW201" s="14" t="s">
        <v>34</v>
      </c>
      <c r="AX201" s="14" t="s">
        <v>72</v>
      </c>
      <c r="AY201" s="221" t="s">
        <v>158</v>
      </c>
    </row>
    <row r="202" spans="1:65" s="15" customFormat="1">
      <c r="B202" s="222"/>
      <c r="C202" s="223"/>
      <c r="D202" s="194" t="s">
        <v>176</v>
      </c>
      <c r="E202" s="224" t="s">
        <v>19</v>
      </c>
      <c r="F202" s="225" t="s">
        <v>179</v>
      </c>
      <c r="G202" s="223"/>
      <c r="H202" s="226">
        <v>24.72</v>
      </c>
      <c r="I202" s="227"/>
      <c r="J202" s="223"/>
      <c r="K202" s="223"/>
      <c r="L202" s="228"/>
      <c r="M202" s="229"/>
      <c r="N202" s="230"/>
      <c r="O202" s="230"/>
      <c r="P202" s="230"/>
      <c r="Q202" s="230"/>
      <c r="R202" s="230"/>
      <c r="S202" s="230"/>
      <c r="T202" s="231"/>
      <c r="AT202" s="232" t="s">
        <v>176</v>
      </c>
      <c r="AU202" s="232" t="s">
        <v>81</v>
      </c>
      <c r="AV202" s="15" t="s">
        <v>165</v>
      </c>
      <c r="AW202" s="15" t="s">
        <v>34</v>
      </c>
      <c r="AX202" s="15" t="s">
        <v>79</v>
      </c>
      <c r="AY202" s="232" t="s">
        <v>158</v>
      </c>
    </row>
    <row r="203" spans="1:65" s="2" customFormat="1" ht="16.5" customHeight="1">
      <c r="A203" s="37"/>
      <c r="B203" s="38"/>
      <c r="C203" s="181" t="s">
        <v>304</v>
      </c>
      <c r="D203" s="181" t="s">
        <v>160</v>
      </c>
      <c r="E203" s="182" t="s">
        <v>409</v>
      </c>
      <c r="F203" s="183" t="s">
        <v>410</v>
      </c>
      <c r="G203" s="184" t="s">
        <v>223</v>
      </c>
      <c r="H203" s="185">
        <v>0.40600000000000003</v>
      </c>
      <c r="I203" s="186"/>
      <c r="J203" s="187">
        <f>ROUND(I203*H203,2)</f>
        <v>0</v>
      </c>
      <c r="K203" s="183" t="s">
        <v>164</v>
      </c>
      <c r="L203" s="42"/>
      <c r="M203" s="188" t="s">
        <v>19</v>
      </c>
      <c r="N203" s="189" t="s">
        <v>43</v>
      </c>
      <c r="O203" s="67"/>
      <c r="P203" s="190">
        <f>O203*H203</f>
        <v>0</v>
      </c>
      <c r="Q203" s="190">
        <v>1.04877</v>
      </c>
      <c r="R203" s="190">
        <f>Q203*H203</f>
        <v>0.42580062000000002</v>
      </c>
      <c r="S203" s="190">
        <v>0</v>
      </c>
      <c r="T203" s="191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192" t="s">
        <v>165</v>
      </c>
      <c r="AT203" s="192" t="s">
        <v>160</v>
      </c>
      <c r="AU203" s="192" t="s">
        <v>81</v>
      </c>
      <c r="AY203" s="20" t="s">
        <v>158</v>
      </c>
      <c r="BE203" s="193">
        <f>IF(N203="základní",J203,0)</f>
        <v>0</v>
      </c>
      <c r="BF203" s="193">
        <f>IF(N203="snížená",J203,0)</f>
        <v>0</v>
      </c>
      <c r="BG203" s="193">
        <f>IF(N203="zákl. přenesená",J203,0)</f>
        <v>0</v>
      </c>
      <c r="BH203" s="193">
        <f>IF(N203="sníž. přenesená",J203,0)</f>
        <v>0</v>
      </c>
      <c r="BI203" s="193">
        <f>IF(N203="nulová",J203,0)</f>
        <v>0</v>
      </c>
      <c r="BJ203" s="20" t="s">
        <v>79</v>
      </c>
      <c r="BK203" s="193">
        <f>ROUND(I203*H203,2)</f>
        <v>0</v>
      </c>
      <c r="BL203" s="20" t="s">
        <v>165</v>
      </c>
      <c r="BM203" s="192" t="s">
        <v>1281</v>
      </c>
    </row>
    <row r="204" spans="1:65" s="2" customFormat="1" ht="18">
      <c r="A204" s="37"/>
      <c r="B204" s="38"/>
      <c r="C204" s="39"/>
      <c r="D204" s="194" t="s">
        <v>167</v>
      </c>
      <c r="E204" s="39"/>
      <c r="F204" s="195" t="s">
        <v>412</v>
      </c>
      <c r="G204" s="39"/>
      <c r="H204" s="39"/>
      <c r="I204" s="196"/>
      <c r="J204" s="39"/>
      <c r="K204" s="39"/>
      <c r="L204" s="42"/>
      <c r="M204" s="197"/>
      <c r="N204" s="198"/>
      <c r="O204" s="67"/>
      <c r="P204" s="67"/>
      <c r="Q204" s="67"/>
      <c r="R204" s="67"/>
      <c r="S204" s="67"/>
      <c r="T204" s="68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20" t="s">
        <v>167</v>
      </c>
      <c r="AU204" s="20" t="s">
        <v>81</v>
      </c>
    </row>
    <row r="205" spans="1:65" s="2" customFormat="1">
      <c r="A205" s="37"/>
      <c r="B205" s="38"/>
      <c r="C205" s="39"/>
      <c r="D205" s="199" t="s">
        <v>169</v>
      </c>
      <c r="E205" s="39"/>
      <c r="F205" s="200" t="s">
        <v>413</v>
      </c>
      <c r="G205" s="39"/>
      <c r="H205" s="39"/>
      <c r="I205" s="196"/>
      <c r="J205" s="39"/>
      <c r="K205" s="39"/>
      <c r="L205" s="42"/>
      <c r="M205" s="197"/>
      <c r="N205" s="198"/>
      <c r="O205" s="67"/>
      <c r="P205" s="67"/>
      <c r="Q205" s="67"/>
      <c r="R205" s="67"/>
      <c r="S205" s="67"/>
      <c r="T205" s="68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20" t="s">
        <v>169</v>
      </c>
      <c r="AU205" s="20" t="s">
        <v>81</v>
      </c>
    </row>
    <row r="206" spans="1:65" s="13" customFormat="1">
      <c r="B206" s="201"/>
      <c r="C206" s="202"/>
      <c r="D206" s="194" t="s">
        <v>176</v>
      </c>
      <c r="E206" s="203" t="s">
        <v>19</v>
      </c>
      <c r="F206" s="204" t="s">
        <v>1268</v>
      </c>
      <c r="G206" s="202"/>
      <c r="H206" s="203" t="s">
        <v>19</v>
      </c>
      <c r="I206" s="205"/>
      <c r="J206" s="202"/>
      <c r="K206" s="202"/>
      <c r="L206" s="206"/>
      <c r="M206" s="207"/>
      <c r="N206" s="208"/>
      <c r="O206" s="208"/>
      <c r="P206" s="208"/>
      <c r="Q206" s="208"/>
      <c r="R206" s="208"/>
      <c r="S206" s="208"/>
      <c r="T206" s="209"/>
      <c r="AT206" s="210" t="s">
        <v>176</v>
      </c>
      <c r="AU206" s="210" t="s">
        <v>81</v>
      </c>
      <c r="AV206" s="13" t="s">
        <v>79</v>
      </c>
      <c r="AW206" s="13" t="s">
        <v>34</v>
      </c>
      <c r="AX206" s="13" t="s">
        <v>72</v>
      </c>
      <c r="AY206" s="210" t="s">
        <v>158</v>
      </c>
    </row>
    <row r="207" spans="1:65" s="14" customFormat="1">
      <c r="B207" s="211"/>
      <c r="C207" s="212"/>
      <c r="D207" s="194" t="s">
        <v>176</v>
      </c>
      <c r="E207" s="213" t="s">
        <v>19</v>
      </c>
      <c r="F207" s="214" t="s">
        <v>1282</v>
      </c>
      <c r="G207" s="212"/>
      <c r="H207" s="215">
        <v>0.184</v>
      </c>
      <c r="I207" s="216"/>
      <c r="J207" s="212"/>
      <c r="K207" s="212"/>
      <c r="L207" s="217"/>
      <c r="M207" s="218"/>
      <c r="N207" s="219"/>
      <c r="O207" s="219"/>
      <c r="P207" s="219"/>
      <c r="Q207" s="219"/>
      <c r="R207" s="219"/>
      <c r="S207" s="219"/>
      <c r="T207" s="220"/>
      <c r="AT207" s="221" t="s">
        <v>176</v>
      </c>
      <c r="AU207" s="221" t="s">
        <v>81</v>
      </c>
      <c r="AV207" s="14" t="s">
        <v>81</v>
      </c>
      <c r="AW207" s="14" t="s">
        <v>34</v>
      </c>
      <c r="AX207" s="14" t="s">
        <v>72</v>
      </c>
      <c r="AY207" s="221" t="s">
        <v>158</v>
      </c>
    </row>
    <row r="208" spans="1:65" s="13" customFormat="1">
      <c r="B208" s="201"/>
      <c r="C208" s="202"/>
      <c r="D208" s="194" t="s">
        <v>176</v>
      </c>
      <c r="E208" s="203" t="s">
        <v>19</v>
      </c>
      <c r="F208" s="204" t="s">
        <v>1270</v>
      </c>
      <c r="G208" s="202"/>
      <c r="H208" s="203" t="s">
        <v>19</v>
      </c>
      <c r="I208" s="205"/>
      <c r="J208" s="202"/>
      <c r="K208" s="202"/>
      <c r="L208" s="206"/>
      <c r="M208" s="207"/>
      <c r="N208" s="208"/>
      <c r="O208" s="208"/>
      <c r="P208" s="208"/>
      <c r="Q208" s="208"/>
      <c r="R208" s="208"/>
      <c r="S208" s="208"/>
      <c r="T208" s="209"/>
      <c r="AT208" s="210" t="s">
        <v>176</v>
      </c>
      <c r="AU208" s="210" t="s">
        <v>81</v>
      </c>
      <c r="AV208" s="13" t="s">
        <v>79</v>
      </c>
      <c r="AW208" s="13" t="s">
        <v>34</v>
      </c>
      <c r="AX208" s="13" t="s">
        <v>72</v>
      </c>
      <c r="AY208" s="210" t="s">
        <v>158</v>
      </c>
    </row>
    <row r="209" spans="1:65" s="14" customFormat="1">
      <c r="B209" s="211"/>
      <c r="C209" s="212"/>
      <c r="D209" s="194" t="s">
        <v>176</v>
      </c>
      <c r="E209" s="213" t="s">
        <v>19</v>
      </c>
      <c r="F209" s="214" t="s">
        <v>1283</v>
      </c>
      <c r="G209" s="212"/>
      <c r="H209" s="215">
        <v>0.222</v>
      </c>
      <c r="I209" s="216"/>
      <c r="J209" s="212"/>
      <c r="K209" s="212"/>
      <c r="L209" s="217"/>
      <c r="M209" s="218"/>
      <c r="N209" s="219"/>
      <c r="O209" s="219"/>
      <c r="P209" s="219"/>
      <c r="Q209" s="219"/>
      <c r="R209" s="219"/>
      <c r="S209" s="219"/>
      <c r="T209" s="220"/>
      <c r="AT209" s="221" t="s">
        <v>176</v>
      </c>
      <c r="AU209" s="221" t="s">
        <v>81</v>
      </c>
      <c r="AV209" s="14" t="s">
        <v>81</v>
      </c>
      <c r="AW209" s="14" t="s">
        <v>34</v>
      </c>
      <c r="AX209" s="14" t="s">
        <v>72</v>
      </c>
      <c r="AY209" s="221" t="s">
        <v>158</v>
      </c>
    </row>
    <row r="210" spans="1:65" s="15" customFormat="1">
      <c r="B210" s="222"/>
      <c r="C210" s="223"/>
      <c r="D210" s="194" t="s">
        <v>176</v>
      </c>
      <c r="E210" s="224" t="s">
        <v>19</v>
      </c>
      <c r="F210" s="225" t="s">
        <v>179</v>
      </c>
      <c r="G210" s="223"/>
      <c r="H210" s="226">
        <v>0.40600000000000003</v>
      </c>
      <c r="I210" s="227"/>
      <c r="J210" s="223"/>
      <c r="K210" s="223"/>
      <c r="L210" s="228"/>
      <c r="M210" s="229"/>
      <c r="N210" s="230"/>
      <c r="O210" s="230"/>
      <c r="P210" s="230"/>
      <c r="Q210" s="230"/>
      <c r="R210" s="230"/>
      <c r="S210" s="230"/>
      <c r="T210" s="231"/>
      <c r="AT210" s="232" t="s">
        <v>176</v>
      </c>
      <c r="AU210" s="232" t="s">
        <v>81</v>
      </c>
      <c r="AV210" s="15" t="s">
        <v>165</v>
      </c>
      <c r="AW210" s="15" t="s">
        <v>34</v>
      </c>
      <c r="AX210" s="15" t="s">
        <v>79</v>
      </c>
      <c r="AY210" s="232" t="s">
        <v>158</v>
      </c>
    </row>
    <row r="211" spans="1:65" s="2" customFormat="1" ht="24.25" customHeight="1">
      <c r="A211" s="37"/>
      <c r="B211" s="38"/>
      <c r="C211" s="181" t="s">
        <v>7</v>
      </c>
      <c r="D211" s="181" t="s">
        <v>160</v>
      </c>
      <c r="E211" s="182" t="s">
        <v>1284</v>
      </c>
      <c r="F211" s="183" t="s">
        <v>1285</v>
      </c>
      <c r="G211" s="184" t="s">
        <v>191</v>
      </c>
      <c r="H211" s="185">
        <v>7.32</v>
      </c>
      <c r="I211" s="186"/>
      <c r="J211" s="187">
        <f>ROUND(I211*H211,2)</f>
        <v>0</v>
      </c>
      <c r="K211" s="183" t="s">
        <v>164</v>
      </c>
      <c r="L211" s="42"/>
      <c r="M211" s="188" t="s">
        <v>19</v>
      </c>
      <c r="N211" s="189" t="s">
        <v>43</v>
      </c>
      <c r="O211" s="67"/>
      <c r="P211" s="190">
        <f>O211*H211</f>
        <v>0</v>
      </c>
      <c r="Q211" s="190">
        <v>1.9000000000000001E-4</v>
      </c>
      <c r="R211" s="190">
        <f>Q211*H211</f>
        <v>1.3908000000000002E-3</v>
      </c>
      <c r="S211" s="190">
        <v>0</v>
      </c>
      <c r="T211" s="191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192" t="s">
        <v>165</v>
      </c>
      <c r="AT211" s="192" t="s">
        <v>160</v>
      </c>
      <c r="AU211" s="192" t="s">
        <v>81</v>
      </c>
      <c r="AY211" s="20" t="s">
        <v>158</v>
      </c>
      <c r="BE211" s="193">
        <f>IF(N211="základní",J211,0)</f>
        <v>0</v>
      </c>
      <c r="BF211" s="193">
        <f>IF(N211="snížená",J211,0)</f>
        <v>0</v>
      </c>
      <c r="BG211" s="193">
        <f>IF(N211="zákl. přenesená",J211,0)</f>
        <v>0</v>
      </c>
      <c r="BH211" s="193">
        <f>IF(N211="sníž. přenesená",J211,0)</f>
        <v>0</v>
      </c>
      <c r="BI211" s="193">
        <f>IF(N211="nulová",J211,0)</f>
        <v>0</v>
      </c>
      <c r="BJ211" s="20" t="s">
        <v>79</v>
      </c>
      <c r="BK211" s="193">
        <f>ROUND(I211*H211,2)</f>
        <v>0</v>
      </c>
      <c r="BL211" s="20" t="s">
        <v>165</v>
      </c>
      <c r="BM211" s="192" t="s">
        <v>1286</v>
      </c>
    </row>
    <row r="212" spans="1:65" s="2" customFormat="1" ht="18">
      <c r="A212" s="37"/>
      <c r="B212" s="38"/>
      <c r="C212" s="39"/>
      <c r="D212" s="194" t="s">
        <v>167</v>
      </c>
      <c r="E212" s="39"/>
      <c r="F212" s="195" t="s">
        <v>1287</v>
      </c>
      <c r="G212" s="39"/>
      <c r="H212" s="39"/>
      <c r="I212" s="196"/>
      <c r="J212" s="39"/>
      <c r="K212" s="39"/>
      <c r="L212" s="42"/>
      <c r="M212" s="197"/>
      <c r="N212" s="198"/>
      <c r="O212" s="67"/>
      <c r="P212" s="67"/>
      <c r="Q212" s="67"/>
      <c r="R212" s="67"/>
      <c r="S212" s="67"/>
      <c r="T212" s="68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20" t="s">
        <v>167</v>
      </c>
      <c r="AU212" s="20" t="s">
        <v>81</v>
      </c>
    </row>
    <row r="213" spans="1:65" s="2" customFormat="1">
      <c r="A213" s="37"/>
      <c r="B213" s="38"/>
      <c r="C213" s="39"/>
      <c r="D213" s="199" t="s">
        <v>169</v>
      </c>
      <c r="E213" s="39"/>
      <c r="F213" s="200" t="s">
        <v>1288</v>
      </c>
      <c r="G213" s="39"/>
      <c r="H213" s="39"/>
      <c r="I213" s="196"/>
      <c r="J213" s="39"/>
      <c r="K213" s="39"/>
      <c r="L213" s="42"/>
      <c r="M213" s="197"/>
      <c r="N213" s="198"/>
      <c r="O213" s="67"/>
      <c r="P213" s="67"/>
      <c r="Q213" s="67"/>
      <c r="R213" s="67"/>
      <c r="S213" s="67"/>
      <c r="T213" s="68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20" t="s">
        <v>169</v>
      </c>
      <c r="AU213" s="20" t="s">
        <v>81</v>
      </c>
    </row>
    <row r="214" spans="1:65" s="13" customFormat="1">
      <c r="B214" s="201"/>
      <c r="C214" s="202"/>
      <c r="D214" s="194" t="s">
        <v>176</v>
      </c>
      <c r="E214" s="203" t="s">
        <v>19</v>
      </c>
      <c r="F214" s="204" t="s">
        <v>1289</v>
      </c>
      <c r="G214" s="202"/>
      <c r="H214" s="203" t="s">
        <v>19</v>
      </c>
      <c r="I214" s="205"/>
      <c r="J214" s="202"/>
      <c r="K214" s="202"/>
      <c r="L214" s="206"/>
      <c r="M214" s="207"/>
      <c r="N214" s="208"/>
      <c r="O214" s="208"/>
      <c r="P214" s="208"/>
      <c r="Q214" s="208"/>
      <c r="R214" s="208"/>
      <c r="S214" s="208"/>
      <c r="T214" s="209"/>
      <c r="AT214" s="210" t="s">
        <v>176</v>
      </c>
      <c r="AU214" s="210" t="s">
        <v>81</v>
      </c>
      <c r="AV214" s="13" t="s">
        <v>79</v>
      </c>
      <c r="AW214" s="13" t="s">
        <v>34</v>
      </c>
      <c r="AX214" s="13" t="s">
        <v>72</v>
      </c>
      <c r="AY214" s="210" t="s">
        <v>158</v>
      </c>
    </row>
    <row r="215" spans="1:65" s="14" customFormat="1">
      <c r="B215" s="211"/>
      <c r="C215" s="212"/>
      <c r="D215" s="194" t="s">
        <v>176</v>
      </c>
      <c r="E215" s="213" t="s">
        <v>19</v>
      </c>
      <c r="F215" s="214" t="s">
        <v>1290</v>
      </c>
      <c r="G215" s="212"/>
      <c r="H215" s="215">
        <v>5.32</v>
      </c>
      <c r="I215" s="216"/>
      <c r="J215" s="212"/>
      <c r="K215" s="212"/>
      <c r="L215" s="217"/>
      <c r="M215" s="218"/>
      <c r="N215" s="219"/>
      <c r="O215" s="219"/>
      <c r="P215" s="219"/>
      <c r="Q215" s="219"/>
      <c r="R215" s="219"/>
      <c r="S215" s="219"/>
      <c r="T215" s="220"/>
      <c r="AT215" s="221" t="s">
        <v>176</v>
      </c>
      <c r="AU215" s="221" t="s">
        <v>81</v>
      </c>
      <c r="AV215" s="14" t="s">
        <v>81</v>
      </c>
      <c r="AW215" s="14" t="s">
        <v>34</v>
      </c>
      <c r="AX215" s="14" t="s">
        <v>72</v>
      </c>
      <c r="AY215" s="221" t="s">
        <v>158</v>
      </c>
    </row>
    <row r="216" spans="1:65" s="13" customFormat="1">
      <c r="B216" s="201"/>
      <c r="C216" s="202"/>
      <c r="D216" s="194" t="s">
        <v>176</v>
      </c>
      <c r="E216" s="203" t="s">
        <v>19</v>
      </c>
      <c r="F216" s="204" t="s">
        <v>1291</v>
      </c>
      <c r="G216" s="202"/>
      <c r="H216" s="203" t="s">
        <v>19</v>
      </c>
      <c r="I216" s="205"/>
      <c r="J216" s="202"/>
      <c r="K216" s="202"/>
      <c r="L216" s="206"/>
      <c r="M216" s="207"/>
      <c r="N216" s="208"/>
      <c r="O216" s="208"/>
      <c r="P216" s="208"/>
      <c r="Q216" s="208"/>
      <c r="R216" s="208"/>
      <c r="S216" s="208"/>
      <c r="T216" s="209"/>
      <c r="AT216" s="210" t="s">
        <v>176</v>
      </c>
      <c r="AU216" s="210" t="s">
        <v>81</v>
      </c>
      <c r="AV216" s="13" t="s">
        <v>79</v>
      </c>
      <c r="AW216" s="13" t="s">
        <v>34</v>
      </c>
      <c r="AX216" s="13" t="s">
        <v>72</v>
      </c>
      <c r="AY216" s="210" t="s">
        <v>158</v>
      </c>
    </row>
    <row r="217" spans="1:65" s="14" customFormat="1">
      <c r="B217" s="211"/>
      <c r="C217" s="212"/>
      <c r="D217" s="194" t="s">
        <v>176</v>
      </c>
      <c r="E217" s="213" t="s">
        <v>19</v>
      </c>
      <c r="F217" s="214" t="s">
        <v>1292</v>
      </c>
      <c r="G217" s="212"/>
      <c r="H217" s="215">
        <v>2</v>
      </c>
      <c r="I217" s="216"/>
      <c r="J217" s="212"/>
      <c r="K217" s="212"/>
      <c r="L217" s="217"/>
      <c r="M217" s="218"/>
      <c r="N217" s="219"/>
      <c r="O217" s="219"/>
      <c r="P217" s="219"/>
      <c r="Q217" s="219"/>
      <c r="R217" s="219"/>
      <c r="S217" s="219"/>
      <c r="T217" s="220"/>
      <c r="AT217" s="221" t="s">
        <v>176</v>
      </c>
      <c r="AU217" s="221" t="s">
        <v>81</v>
      </c>
      <c r="AV217" s="14" t="s">
        <v>81</v>
      </c>
      <c r="AW217" s="14" t="s">
        <v>34</v>
      </c>
      <c r="AX217" s="14" t="s">
        <v>72</v>
      </c>
      <c r="AY217" s="221" t="s">
        <v>158</v>
      </c>
    </row>
    <row r="218" spans="1:65" s="15" customFormat="1">
      <c r="B218" s="222"/>
      <c r="C218" s="223"/>
      <c r="D218" s="194" t="s">
        <v>176</v>
      </c>
      <c r="E218" s="224" t="s">
        <v>19</v>
      </c>
      <c r="F218" s="225" t="s">
        <v>179</v>
      </c>
      <c r="G218" s="223"/>
      <c r="H218" s="226">
        <v>7.32</v>
      </c>
      <c r="I218" s="227"/>
      <c r="J218" s="223"/>
      <c r="K218" s="223"/>
      <c r="L218" s="228"/>
      <c r="M218" s="229"/>
      <c r="N218" s="230"/>
      <c r="O218" s="230"/>
      <c r="P218" s="230"/>
      <c r="Q218" s="230"/>
      <c r="R218" s="230"/>
      <c r="S218" s="230"/>
      <c r="T218" s="231"/>
      <c r="AT218" s="232" t="s">
        <v>176</v>
      </c>
      <c r="AU218" s="232" t="s">
        <v>81</v>
      </c>
      <c r="AV218" s="15" t="s">
        <v>165</v>
      </c>
      <c r="AW218" s="15" t="s">
        <v>34</v>
      </c>
      <c r="AX218" s="15" t="s">
        <v>79</v>
      </c>
      <c r="AY218" s="232" t="s">
        <v>158</v>
      </c>
    </row>
    <row r="219" spans="1:65" s="2" customFormat="1" ht="24.25" customHeight="1">
      <c r="A219" s="37"/>
      <c r="B219" s="38"/>
      <c r="C219" s="181" t="s">
        <v>315</v>
      </c>
      <c r="D219" s="181" t="s">
        <v>160</v>
      </c>
      <c r="E219" s="182" t="s">
        <v>1293</v>
      </c>
      <c r="F219" s="183" t="s">
        <v>1294</v>
      </c>
      <c r="G219" s="184" t="s">
        <v>183</v>
      </c>
      <c r="H219" s="185">
        <v>28.742999999999999</v>
      </c>
      <c r="I219" s="186"/>
      <c r="J219" s="187">
        <f>ROUND(I219*H219,2)</f>
        <v>0</v>
      </c>
      <c r="K219" s="183" t="s">
        <v>164</v>
      </c>
      <c r="L219" s="42"/>
      <c r="M219" s="188" t="s">
        <v>19</v>
      </c>
      <c r="N219" s="189" t="s">
        <v>43</v>
      </c>
      <c r="O219" s="67"/>
      <c r="P219" s="190">
        <f>O219*H219</f>
        <v>0</v>
      </c>
      <c r="Q219" s="190">
        <v>2.0874999999999999</v>
      </c>
      <c r="R219" s="190">
        <f>Q219*H219</f>
        <v>60.001012499999995</v>
      </c>
      <c r="S219" s="190">
        <v>0</v>
      </c>
      <c r="T219" s="191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192" t="s">
        <v>165</v>
      </c>
      <c r="AT219" s="192" t="s">
        <v>160</v>
      </c>
      <c r="AU219" s="192" t="s">
        <v>81</v>
      </c>
      <c r="AY219" s="20" t="s">
        <v>158</v>
      </c>
      <c r="BE219" s="193">
        <f>IF(N219="základní",J219,0)</f>
        <v>0</v>
      </c>
      <c r="BF219" s="193">
        <f>IF(N219="snížená",J219,0)</f>
        <v>0</v>
      </c>
      <c r="BG219" s="193">
        <f>IF(N219="zákl. přenesená",J219,0)</f>
        <v>0</v>
      </c>
      <c r="BH219" s="193">
        <f>IF(N219="sníž. přenesená",J219,0)</f>
        <v>0</v>
      </c>
      <c r="BI219" s="193">
        <f>IF(N219="nulová",J219,0)</f>
        <v>0</v>
      </c>
      <c r="BJ219" s="20" t="s">
        <v>79</v>
      </c>
      <c r="BK219" s="193">
        <f>ROUND(I219*H219,2)</f>
        <v>0</v>
      </c>
      <c r="BL219" s="20" t="s">
        <v>165</v>
      </c>
      <c r="BM219" s="192" t="s">
        <v>1295</v>
      </c>
    </row>
    <row r="220" spans="1:65" s="2" customFormat="1" ht="18">
      <c r="A220" s="37"/>
      <c r="B220" s="38"/>
      <c r="C220" s="39"/>
      <c r="D220" s="194" t="s">
        <v>167</v>
      </c>
      <c r="E220" s="39"/>
      <c r="F220" s="195" t="s">
        <v>1296</v>
      </c>
      <c r="G220" s="39"/>
      <c r="H220" s="39"/>
      <c r="I220" s="196"/>
      <c r="J220" s="39"/>
      <c r="K220" s="39"/>
      <c r="L220" s="42"/>
      <c r="M220" s="197"/>
      <c r="N220" s="198"/>
      <c r="O220" s="67"/>
      <c r="P220" s="67"/>
      <c r="Q220" s="67"/>
      <c r="R220" s="67"/>
      <c r="S220" s="67"/>
      <c r="T220" s="68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20" t="s">
        <v>167</v>
      </c>
      <c r="AU220" s="20" t="s">
        <v>81</v>
      </c>
    </row>
    <row r="221" spans="1:65" s="2" customFormat="1">
      <c r="A221" s="37"/>
      <c r="B221" s="38"/>
      <c r="C221" s="39"/>
      <c r="D221" s="199" t="s">
        <v>169</v>
      </c>
      <c r="E221" s="39"/>
      <c r="F221" s="200" t="s">
        <v>1297</v>
      </c>
      <c r="G221" s="39"/>
      <c r="H221" s="39"/>
      <c r="I221" s="196"/>
      <c r="J221" s="39"/>
      <c r="K221" s="39"/>
      <c r="L221" s="42"/>
      <c r="M221" s="197"/>
      <c r="N221" s="198"/>
      <c r="O221" s="67"/>
      <c r="P221" s="67"/>
      <c r="Q221" s="67"/>
      <c r="R221" s="67"/>
      <c r="S221" s="67"/>
      <c r="T221" s="68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20" t="s">
        <v>169</v>
      </c>
      <c r="AU221" s="20" t="s">
        <v>81</v>
      </c>
    </row>
    <row r="222" spans="1:65" s="14" customFormat="1">
      <c r="B222" s="211"/>
      <c r="C222" s="212"/>
      <c r="D222" s="194" t="s">
        <v>176</v>
      </c>
      <c r="E222" s="213" t="s">
        <v>19</v>
      </c>
      <c r="F222" s="214" t="s">
        <v>1298</v>
      </c>
      <c r="G222" s="212"/>
      <c r="H222" s="215">
        <v>28.742999999999999</v>
      </c>
      <c r="I222" s="216"/>
      <c r="J222" s="212"/>
      <c r="K222" s="212"/>
      <c r="L222" s="217"/>
      <c r="M222" s="218"/>
      <c r="N222" s="219"/>
      <c r="O222" s="219"/>
      <c r="P222" s="219"/>
      <c r="Q222" s="219"/>
      <c r="R222" s="219"/>
      <c r="S222" s="219"/>
      <c r="T222" s="220"/>
      <c r="AT222" s="221" t="s">
        <v>176</v>
      </c>
      <c r="AU222" s="221" t="s">
        <v>81</v>
      </c>
      <c r="AV222" s="14" t="s">
        <v>81</v>
      </c>
      <c r="AW222" s="14" t="s">
        <v>34</v>
      </c>
      <c r="AX222" s="14" t="s">
        <v>79</v>
      </c>
      <c r="AY222" s="221" t="s">
        <v>158</v>
      </c>
    </row>
    <row r="223" spans="1:65" s="2" customFormat="1" ht="16.5" customHeight="1">
      <c r="A223" s="37"/>
      <c r="B223" s="38"/>
      <c r="C223" s="181" t="s">
        <v>323</v>
      </c>
      <c r="D223" s="181" t="s">
        <v>160</v>
      </c>
      <c r="E223" s="182" t="s">
        <v>435</v>
      </c>
      <c r="F223" s="183" t="s">
        <v>436</v>
      </c>
      <c r="G223" s="184" t="s">
        <v>183</v>
      </c>
      <c r="H223" s="185">
        <v>11.381</v>
      </c>
      <c r="I223" s="186"/>
      <c r="J223" s="187">
        <f>ROUND(I223*H223,2)</f>
        <v>0</v>
      </c>
      <c r="K223" s="183" t="s">
        <v>164</v>
      </c>
      <c r="L223" s="42"/>
      <c r="M223" s="188" t="s">
        <v>19</v>
      </c>
      <c r="N223" s="189" t="s">
        <v>43</v>
      </c>
      <c r="O223" s="67"/>
      <c r="P223" s="190">
        <f>O223*H223</f>
        <v>0</v>
      </c>
      <c r="Q223" s="190">
        <v>0</v>
      </c>
      <c r="R223" s="190">
        <f>Q223*H223</f>
        <v>0</v>
      </c>
      <c r="S223" s="190">
        <v>0</v>
      </c>
      <c r="T223" s="191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192" t="s">
        <v>165</v>
      </c>
      <c r="AT223" s="192" t="s">
        <v>160</v>
      </c>
      <c r="AU223" s="192" t="s">
        <v>81</v>
      </c>
      <c r="AY223" s="20" t="s">
        <v>158</v>
      </c>
      <c r="BE223" s="193">
        <f>IF(N223="základní",J223,0)</f>
        <v>0</v>
      </c>
      <c r="BF223" s="193">
        <f>IF(N223="snížená",J223,0)</f>
        <v>0</v>
      </c>
      <c r="BG223" s="193">
        <f>IF(N223="zákl. přenesená",J223,0)</f>
        <v>0</v>
      </c>
      <c r="BH223" s="193">
        <f>IF(N223="sníž. přenesená",J223,0)</f>
        <v>0</v>
      </c>
      <c r="BI223" s="193">
        <f>IF(N223="nulová",J223,0)</f>
        <v>0</v>
      </c>
      <c r="BJ223" s="20" t="s">
        <v>79</v>
      </c>
      <c r="BK223" s="193">
        <f>ROUND(I223*H223,2)</f>
        <v>0</v>
      </c>
      <c r="BL223" s="20" t="s">
        <v>165</v>
      </c>
      <c r="BM223" s="192" t="s">
        <v>1299</v>
      </c>
    </row>
    <row r="224" spans="1:65" s="2" customFormat="1">
      <c r="A224" s="37"/>
      <c r="B224" s="38"/>
      <c r="C224" s="39"/>
      <c r="D224" s="194" t="s">
        <v>167</v>
      </c>
      <c r="E224" s="39"/>
      <c r="F224" s="195" t="s">
        <v>438</v>
      </c>
      <c r="G224" s="39"/>
      <c r="H224" s="39"/>
      <c r="I224" s="196"/>
      <c r="J224" s="39"/>
      <c r="K224" s="39"/>
      <c r="L224" s="42"/>
      <c r="M224" s="197"/>
      <c r="N224" s="198"/>
      <c r="O224" s="67"/>
      <c r="P224" s="67"/>
      <c r="Q224" s="67"/>
      <c r="R224" s="67"/>
      <c r="S224" s="67"/>
      <c r="T224" s="68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20" t="s">
        <v>167</v>
      </c>
      <c r="AU224" s="20" t="s">
        <v>81</v>
      </c>
    </row>
    <row r="225" spans="1:65" s="2" customFormat="1">
      <c r="A225" s="37"/>
      <c r="B225" s="38"/>
      <c r="C225" s="39"/>
      <c r="D225" s="199" t="s">
        <v>169</v>
      </c>
      <c r="E225" s="39"/>
      <c r="F225" s="200" t="s">
        <v>439</v>
      </c>
      <c r="G225" s="39"/>
      <c r="H225" s="39"/>
      <c r="I225" s="196"/>
      <c r="J225" s="39"/>
      <c r="K225" s="39"/>
      <c r="L225" s="42"/>
      <c r="M225" s="197"/>
      <c r="N225" s="198"/>
      <c r="O225" s="67"/>
      <c r="P225" s="67"/>
      <c r="Q225" s="67"/>
      <c r="R225" s="67"/>
      <c r="S225" s="67"/>
      <c r="T225" s="68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20" t="s">
        <v>169</v>
      </c>
      <c r="AU225" s="20" t="s">
        <v>81</v>
      </c>
    </row>
    <row r="226" spans="1:65" s="13" customFormat="1">
      <c r="B226" s="201"/>
      <c r="C226" s="202"/>
      <c r="D226" s="194" t="s">
        <v>176</v>
      </c>
      <c r="E226" s="203" t="s">
        <v>19</v>
      </c>
      <c r="F226" s="204" t="s">
        <v>1300</v>
      </c>
      <c r="G226" s="202"/>
      <c r="H226" s="203" t="s">
        <v>19</v>
      </c>
      <c r="I226" s="205"/>
      <c r="J226" s="202"/>
      <c r="K226" s="202"/>
      <c r="L226" s="206"/>
      <c r="M226" s="207"/>
      <c r="N226" s="208"/>
      <c r="O226" s="208"/>
      <c r="P226" s="208"/>
      <c r="Q226" s="208"/>
      <c r="R226" s="208"/>
      <c r="S226" s="208"/>
      <c r="T226" s="209"/>
      <c r="AT226" s="210" t="s">
        <v>176</v>
      </c>
      <c r="AU226" s="210" t="s">
        <v>81</v>
      </c>
      <c r="AV226" s="13" t="s">
        <v>79</v>
      </c>
      <c r="AW226" s="13" t="s">
        <v>34</v>
      </c>
      <c r="AX226" s="13" t="s">
        <v>72</v>
      </c>
      <c r="AY226" s="210" t="s">
        <v>158</v>
      </c>
    </row>
    <row r="227" spans="1:65" s="14" customFormat="1">
      <c r="B227" s="211"/>
      <c r="C227" s="212"/>
      <c r="D227" s="194" t="s">
        <v>176</v>
      </c>
      <c r="E227" s="213" t="s">
        <v>19</v>
      </c>
      <c r="F227" s="214" t="s">
        <v>1301</v>
      </c>
      <c r="G227" s="212"/>
      <c r="H227" s="215">
        <v>11.381</v>
      </c>
      <c r="I227" s="216"/>
      <c r="J227" s="212"/>
      <c r="K227" s="212"/>
      <c r="L227" s="217"/>
      <c r="M227" s="218"/>
      <c r="N227" s="219"/>
      <c r="O227" s="219"/>
      <c r="P227" s="219"/>
      <c r="Q227" s="219"/>
      <c r="R227" s="219"/>
      <c r="S227" s="219"/>
      <c r="T227" s="220"/>
      <c r="AT227" s="221" t="s">
        <v>176</v>
      </c>
      <c r="AU227" s="221" t="s">
        <v>81</v>
      </c>
      <c r="AV227" s="14" t="s">
        <v>81</v>
      </c>
      <c r="AW227" s="14" t="s">
        <v>34</v>
      </c>
      <c r="AX227" s="14" t="s">
        <v>72</v>
      </c>
      <c r="AY227" s="221" t="s">
        <v>158</v>
      </c>
    </row>
    <row r="228" spans="1:65" s="15" customFormat="1">
      <c r="B228" s="222"/>
      <c r="C228" s="223"/>
      <c r="D228" s="194" t="s">
        <v>176</v>
      </c>
      <c r="E228" s="224" t="s">
        <v>19</v>
      </c>
      <c r="F228" s="225" t="s">
        <v>179</v>
      </c>
      <c r="G228" s="223"/>
      <c r="H228" s="226">
        <v>11.381</v>
      </c>
      <c r="I228" s="227"/>
      <c r="J228" s="223"/>
      <c r="K228" s="223"/>
      <c r="L228" s="228"/>
      <c r="M228" s="229"/>
      <c r="N228" s="230"/>
      <c r="O228" s="230"/>
      <c r="P228" s="230"/>
      <c r="Q228" s="230"/>
      <c r="R228" s="230"/>
      <c r="S228" s="230"/>
      <c r="T228" s="231"/>
      <c r="AT228" s="232" t="s">
        <v>176</v>
      </c>
      <c r="AU228" s="232" t="s">
        <v>81</v>
      </c>
      <c r="AV228" s="15" t="s">
        <v>165</v>
      </c>
      <c r="AW228" s="15" t="s">
        <v>34</v>
      </c>
      <c r="AX228" s="15" t="s">
        <v>79</v>
      </c>
      <c r="AY228" s="232" t="s">
        <v>158</v>
      </c>
    </row>
    <row r="229" spans="1:65" s="2" customFormat="1" ht="37.9" customHeight="1">
      <c r="A229" s="37"/>
      <c r="B229" s="38"/>
      <c r="C229" s="181" t="s">
        <v>329</v>
      </c>
      <c r="D229" s="181" t="s">
        <v>160</v>
      </c>
      <c r="E229" s="182" t="s">
        <v>1302</v>
      </c>
      <c r="F229" s="183" t="s">
        <v>1303</v>
      </c>
      <c r="G229" s="184" t="s">
        <v>183</v>
      </c>
      <c r="H229" s="185">
        <v>11.381</v>
      </c>
      <c r="I229" s="186"/>
      <c r="J229" s="187">
        <f>ROUND(I229*H229,2)</f>
        <v>0</v>
      </c>
      <c r="K229" s="183" t="s">
        <v>164</v>
      </c>
      <c r="L229" s="42"/>
      <c r="M229" s="188" t="s">
        <v>19</v>
      </c>
      <c r="N229" s="189" t="s">
        <v>43</v>
      </c>
      <c r="O229" s="67"/>
      <c r="P229" s="190">
        <f>O229*H229</f>
        <v>0</v>
      </c>
      <c r="Q229" s="190">
        <v>0</v>
      </c>
      <c r="R229" s="190">
        <f>Q229*H229</f>
        <v>0</v>
      </c>
      <c r="S229" s="190">
        <v>0</v>
      </c>
      <c r="T229" s="191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192" t="s">
        <v>165</v>
      </c>
      <c r="AT229" s="192" t="s">
        <v>160</v>
      </c>
      <c r="AU229" s="192" t="s">
        <v>81</v>
      </c>
      <c r="AY229" s="20" t="s">
        <v>158</v>
      </c>
      <c r="BE229" s="193">
        <f>IF(N229="základní",J229,0)</f>
        <v>0</v>
      </c>
      <c r="BF229" s="193">
        <f>IF(N229="snížená",J229,0)</f>
        <v>0</v>
      </c>
      <c r="BG229" s="193">
        <f>IF(N229="zákl. přenesená",J229,0)</f>
        <v>0</v>
      </c>
      <c r="BH229" s="193">
        <f>IF(N229="sníž. přenesená",J229,0)</f>
        <v>0</v>
      </c>
      <c r="BI229" s="193">
        <f>IF(N229="nulová",J229,0)</f>
        <v>0</v>
      </c>
      <c r="BJ229" s="20" t="s">
        <v>79</v>
      </c>
      <c r="BK229" s="193">
        <f>ROUND(I229*H229,2)</f>
        <v>0</v>
      </c>
      <c r="BL229" s="20" t="s">
        <v>165</v>
      </c>
      <c r="BM229" s="192" t="s">
        <v>1304</v>
      </c>
    </row>
    <row r="230" spans="1:65" s="2" customFormat="1" ht="18">
      <c r="A230" s="37"/>
      <c r="B230" s="38"/>
      <c r="C230" s="39"/>
      <c r="D230" s="194" t="s">
        <v>167</v>
      </c>
      <c r="E230" s="39"/>
      <c r="F230" s="195" t="s">
        <v>1305</v>
      </c>
      <c r="G230" s="39"/>
      <c r="H230" s="39"/>
      <c r="I230" s="196"/>
      <c r="J230" s="39"/>
      <c r="K230" s="39"/>
      <c r="L230" s="42"/>
      <c r="M230" s="197"/>
      <c r="N230" s="198"/>
      <c r="O230" s="67"/>
      <c r="P230" s="67"/>
      <c r="Q230" s="67"/>
      <c r="R230" s="67"/>
      <c r="S230" s="67"/>
      <c r="T230" s="68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20" t="s">
        <v>167</v>
      </c>
      <c r="AU230" s="20" t="s">
        <v>81</v>
      </c>
    </row>
    <row r="231" spans="1:65" s="2" customFormat="1">
      <c r="A231" s="37"/>
      <c r="B231" s="38"/>
      <c r="C231" s="39"/>
      <c r="D231" s="199" t="s">
        <v>169</v>
      </c>
      <c r="E231" s="39"/>
      <c r="F231" s="200" t="s">
        <v>1306</v>
      </c>
      <c r="G231" s="39"/>
      <c r="H231" s="39"/>
      <c r="I231" s="196"/>
      <c r="J231" s="39"/>
      <c r="K231" s="39"/>
      <c r="L231" s="42"/>
      <c r="M231" s="197"/>
      <c r="N231" s="198"/>
      <c r="O231" s="67"/>
      <c r="P231" s="67"/>
      <c r="Q231" s="67"/>
      <c r="R231" s="67"/>
      <c r="S231" s="67"/>
      <c r="T231" s="68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20" t="s">
        <v>169</v>
      </c>
      <c r="AU231" s="20" t="s">
        <v>81</v>
      </c>
    </row>
    <row r="232" spans="1:65" s="2" customFormat="1" ht="24.25" customHeight="1">
      <c r="A232" s="37"/>
      <c r="B232" s="38"/>
      <c r="C232" s="181" t="s">
        <v>337</v>
      </c>
      <c r="D232" s="181" t="s">
        <v>160</v>
      </c>
      <c r="E232" s="182" t="s">
        <v>1307</v>
      </c>
      <c r="F232" s="183" t="s">
        <v>1308</v>
      </c>
      <c r="G232" s="184" t="s">
        <v>163</v>
      </c>
      <c r="H232" s="185">
        <v>38.186999999999998</v>
      </c>
      <c r="I232" s="186"/>
      <c r="J232" s="187">
        <f>ROUND(I232*H232,2)</f>
        <v>0</v>
      </c>
      <c r="K232" s="183" t="s">
        <v>164</v>
      </c>
      <c r="L232" s="42"/>
      <c r="M232" s="188" t="s">
        <v>19</v>
      </c>
      <c r="N232" s="189" t="s">
        <v>43</v>
      </c>
      <c r="O232" s="67"/>
      <c r="P232" s="190">
        <f>O232*H232</f>
        <v>0</v>
      </c>
      <c r="Q232" s="190">
        <v>1.66E-3</v>
      </c>
      <c r="R232" s="190">
        <f>Q232*H232</f>
        <v>6.3390420000000003E-2</v>
      </c>
      <c r="S232" s="190">
        <v>0</v>
      </c>
      <c r="T232" s="191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192" t="s">
        <v>165</v>
      </c>
      <c r="AT232" s="192" t="s">
        <v>160</v>
      </c>
      <c r="AU232" s="192" t="s">
        <v>81</v>
      </c>
      <c r="AY232" s="20" t="s">
        <v>158</v>
      </c>
      <c r="BE232" s="193">
        <f>IF(N232="základní",J232,0)</f>
        <v>0</v>
      </c>
      <c r="BF232" s="193">
        <f>IF(N232="snížená",J232,0)</f>
        <v>0</v>
      </c>
      <c r="BG232" s="193">
        <f>IF(N232="zákl. přenesená",J232,0)</f>
        <v>0</v>
      </c>
      <c r="BH232" s="193">
        <f>IF(N232="sníž. přenesená",J232,0)</f>
        <v>0</v>
      </c>
      <c r="BI232" s="193">
        <f>IF(N232="nulová",J232,0)</f>
        <v>0</v>
      </c>
      <c r="BJ232" s="20" t="s">
        <v>79</v>
      </c>
      <c r="BK232" s="193">
        <f>ROUND(I232*H232,2)</f>
        <v>0</v>
      </c>
      <c r="BL232" s="20" t="s">
        <v>165</v>
      </c>
      <c r="BM232" s="192" t="s">
        <v>1309</v>
      </c>
    </row>
    <row r="233" spans="1:65" s="2" customFormat="1" ht="18">
      <c r="A233" s="37"/>
      <c r="B233" s="38"/>
      <c r="C233" s="39"/>
      <c r="D233" s="194" t="s">
        <v>167</v>
      </c>
      <c r="E233" s="39"/>
      <c r="F233" s="195" t="s">
        <v>1310</v>
      </c>
      <c r="G233" s="39"/>
      <c r="H233" s="39"/>
      <c r="I233" s="196"/>
      <c r="J233" s="39"/>
      <c r="K233" s="39"/>
      <c r="L233" s="42"/>
      <c r="M233" s="197"/>
      <c r="N233" s="198"/>
      <c r="O233" s="67"/>
      <c r="P233" s="67"/>
      <c r="Q233" s="67"/>
      <c r="R233" s="67"/>
      <c r="S233" s="67"/>
      <c r="T233" s="68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20" t="s">
        <v>167</v>
      </c>
      <c r="AU233" s="20" t="s">
        <v>81</v>
      </c>
    </row>
    <row r="234" spans="1:65" s="2" customFormat="1">
      <c r="A234" s="37"/>
      <c r="B234" s="38"/>
      <c r="C234" s="39"/>
      <c r="D234" s="199" t="s">
        <v>169</v>
      </c>
      <c r="E234" s="39"/>
      <c r="F234" s="200" t="s">
        <v>1311</v>
      </c>
      <c r="G234" s="39"/>
      <c r="H234" s="39"/>
      <c r="I234" s="196"/>
      <c r="J234" s="39"/>
      <c r="K234" s="39"/>
      <c r="L234" s="42"/>
      <c r="M234" s="197"/>
      <c r="N234" s="198"/>
      <c r="O234" s="67"/>
      <c r="P234" s="67"/>
      <c r="Q234" s="67"/>
      <c r="R234" s="67"/>
      <c r="S234" s="67"/>
      <c r="T234" s="68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20" t="s">
        <v>169</v>
      </c>
      <c r="AU234" s="20" t="s">
        <v>81</v>
      </c>
    </row>
    <row r="235" spans="1:65" s="13" customFormat="1">
      <c r="B235" s="201"/>
      <c r="C235" s="202"/>
      <c r="D235" s="194" t="s">
        <v>176</v>
      </c>
      <c r="E235" s="203" t="s">
        <v>19</v>
      </c>
      <c r="F235" s="204" t="s">
        <v>1312</v>
      </c>
      <c r="G235" s="202"/>
      <c r="H235" s="203" t="s">
        <v>19</v>
      </c>
      <c r="I235" s="205"/>
      <c r="J235" s="202"/>
      <c r="K235" s="202"/>
      <c r="L235" s="206"/>
      <c r="M235" s="207"/>
      <c r="N235" s="208"/>
      <c r="O235" s="208"/>
      <c r="P235" s="208"/>
      <c r="Q235" s="208"/>
      <c r="R235" s="208"/>
      <c r="S235" s="208"/>
      <c r="T235" s="209"/>
      <c r="AT235" s="210" t="s">
        <v>176</v>
      </c>
      <c r="AU235" s="210" t="s">
        <v>81</v>
      </c>
      <c r="AV235" s="13" t="s">
        <v>79</v>
      </c>
      <c r="AW235" s="13" t="s">
        <v>34</v>
      </c>
      <c r="AX235" s="13" t="s">
        <v>72</v>
      </c>
      <c r="AY235" s="210" t="s">
        <v>158</v>
      </c>
    </row>
    <row r="236" spans="1:65" s="14" customFormat="1">
      <c r="B236" s="211"/>
      <c r="C236" s="212"/>
      <c r="D236" s="194" t="s">
        <v>176</v>
      </c>
      <c r="E236" s="213" t="s">
        <v>19</v>
      </c>
      <c r="F236" s="214" t="s">
        <v>1313</v>
      </c>
      <c r="G236" s="212"/>
      <c r="H236" s="215">
        <v>7.5869999999999997</v>
      </c>
      <c r="I236" s="216"/>
      <c r="J236" s="212"/>
      <c r="K236" s="212"/>
      <c r="L236" s="217"/>
      <c r="M236" s="218"/>
      <c r="N236" s="219"/>
      <c r="O236" s="219"/>
      <c r="P236" s="219"/>
      <c r="Q236" s="219"/>
      <c r="R236" s="219"/>
      <c r="S236" s="219"/>
      <c r="T236" s="220"/>
      <c r="AT236" s="221" t="s">
        <v>176</v>
      </c>
      <c r="AU236" s="221" t="s">
        <v>81</v>
      </c>
      <c r="AV236" s="14" t="s">
        <v>81</v>
      </c>
      <c r="AW236" s="14" t="s">
        <v>34</v>
      </c>
      <c r="AX236" s="14" t="s">
        <v>72</v>
      </c>
      <c r="AY236" s="221" t="s">
        <v>158</v>
      </c>
    </row>
    <row r="237" spans="1:65" s="13" customFormat="1">
      <c r="B237" s="201"/>
      <c r="C237" s="202"/>
      <c r="D237" s="194" t="s">
        <v>176</v>
      </c>
      <c r="E237" s="203" t="s">
        <v>19</v>
      </c>
      <c r="F237" s="204" t="s">
        <v>1314</v>
      </c>
      <c r="G237" s="202"/>
      <c r="H237" s="203" t="s">
        <v>19</v>
      </c>
      <c r="I237" s="205"/>
      <c r="J237" s="202"/>
      <c r="K237" s="202"/>
      <c r="L237" s="206"/>
      <c r="M237" s="207"/>
      <c r="N237" s="208"/>
      <c r="O237" s="208"/>
      <c r="P237" s="208"/>
      <c r="Q237" s="208"/>
      <c r="R237" s="208"/>
      <c r="S237" s="208"/>
      <c r="T237" s="209"/>
      <c r="AT237" s="210" t="s">
        <v>176</v>
      </c>
      <c r="AU237" s="210" t="s">
        <v>81</v>
      </c>
      <c r="AV237" s="13" t="s">
        <v>79</v>
      </c>
      <c r="AW237" s="13" t="s">
        <v>34</v>
      </c>
      <c r="AX237" s="13" t="s">
        <v>72</v>
      </c>
      <c r="AY237" s="210" t="s">
        <v>158</v>
      </c>
    </row>
    <row r="238" spans="1:65" s="14" customFormat="1">
      <c r="B238" s="211"/>
      <c r="C238" s="212"/>
      <c r="D238" s="194" t="s">
        <v>176</v>
      </c>
      <c r="E238" s="213" t="s">
        <v>19</v>
      </c>
      <c r="F238" s="214" t="s">
        <v>1315</v>
      </c>
      <c r="G238" s="212"/>
      <c r="H238" s="215">
        <v>30.6</v>
      </c>
      <c r="I238" s="216"/>
      <c r="J238" s="212"/>
      <c r="K238" s="212"/>
      <c r="L238" s="217"/>
      <c r="M238" s="218"/>
      <c r="N238" s="219"/>
      <c r="O238" s="219"/>
      <c r="P238" s="219"/>
      <c r="Q238" s="219"/>
      <c r="R238" s="219"/>
      <c r="S238" s="219"/>
      <c r="T238" s="220"/>
      <c r="AT238" s="221" t="s">
        <v>176</v>
      </c>
      <c r="AU238" s="221" t="s">
        <v>81</v>
      </c>
      <c r="AV238" s="14" t="s">
        <v>81</v>
      </c>
      <c r="AW238" s="14" t="s">
        <v>34</v>
      </c>
      <c r="AX238" s="14" t="s">
        <v>72</v>
      </c>
      <c r="AY238" s="221" t="s">
        <v>158</v>
      </c>
    </row>
    <row r="239" spans="1:65" s="15" customFormat="1">
      <c r="B239" s="222"/>
      <c r="C239" s="223"/>
      <c r="D239" s="194" t="s">
        <v>176</v>
      </c>
      <c r="E239" s="224" t="s">
        <v>19</v>
      </c>
      <c r="F239" s="225" t="s">
        <v>179</v>
      </c>
      <c r="G239" s="223"/>
      <c r="H239" s="226">
        <v>38.186999999999998</v>
      </c>
      <c r="I239" s="227"/>
      <c r="J239" s="223"/>
      <c r="K239" s="223"/>
      <c r="L239" s="228"/>
      <c r="M239" s="229"/>
      <c r="N239" s="230"/>
      <c r="O239" s="230"/>
      <c r="P239" s="230"/>
      <c r="Q239" s="230"/>
      <c r="R239" s="230"/>
      <c r="S239" s="230"/>
      <c r="T239" s="231"/>
      <c r="AT239" s="232" t="s">
        <v>176</v>
      </c>
      <c r="AU239" s="232" t="s">
        <v>81</v>
      </c>
      <c r="AV239" s="15" t="s">
        <v>165</v>
      </c>
      <c r="AW239" s="15" t="s">
        <v>34</v>
      </c>
      <c r="AX239" s="15" t="s">
        <v>79</v>
      </c>
      <c r="AY239" s="232" t="s">
        <v>158</v>
      </c>
    </row>
    <row r="240" spans="1:65" s="2" customFormat="1" ht="24.25" customHeight="1">
      <c r="A240" s="37"/>
      <c r="B240" s="38"/>
      <c r="C240" s="181" t="s">
        <v>344</v>
      </c>
      <c r="D240" s="181" t="s">
        <v>160</v>
      </c>
      <c r="E240" s="182" t="s">
        <v>1316</v>
      </c>
      <c r="F240" s="183" t="s">
        <v>1317</v>
      </c>
      <c r="G240" s="184" t="s">
        <v>163</v>
      </c>
      <c r="H240" s="185">
        <v>38.186999999999998</v>
      </c>
      <c r="I240" s="186"/>
      <c r="J240" s="187">
        <f>ROUND(I240*H240,2)</f>
        <v>0</v>
      </c>
      <c r="K240" s="183" t="s">
        <v>164</v>
      </c>
      <c r="L240" s="42"/>
      <c r="M240" s="188" t="s">
        <v>19</v>
      </c>
      <c r="N240" s="189" t="s">
        <v>43</v>
      </c>
      <c r="O240" s="67"/>
      <c r="P240" s="190">
        <f>O240*H240</f>
        <v>0</v>
      </c>
      <c r="Q240" s="190">
        <v>4.0000000000000003E-5</v>
      </c>
      <c r="R240" s="190">
        <f>Q240*H240</f>
        <v>1.5274800000000001E-3</v>
      </c>
      <c r="S240" s="190">
        <v>0</v>
      </c>
      <c r="T240" s="191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192" t="s">
        <v>165</v>
      </c>
      <c r="AT240" s="192" t="s">
        <v>160</v>
      </c>
      <c r="AU240" s="192" t="s">
        <v>81</v>
      </c>
      <c r="AY240" s="20" t="s">
        <v>158</v>
      </c>
      <c r="BE240" s="193">
        <f>IF(N240="základní",J240,0)</f>
        <v>0</v>
      </c>
      <c r="BF240" s="193">
        <f>IF(N240="snížená",J240,0)</f>
        <v>0</v>
      </c>
      <c r="BG240" s="193">
        <f>IF(N240="zákl. přenesená",J240,0)</f>
        <v>0</v>
      </c>
      <c r="BH240" s="193">
        <f>IF(N240="sníž. přenesená",J240,0)</f>
        <v>0</v>
      </c>
      <c r="BI240" s="193">
        <f>IF(N240="nulová",J240,0)</f>
        <v>0</v>
      </c>
      <c r="BJ240" s="20" t="s">
        <v>79</v>
      </c>
      <c r="BK240" s="193">
        <f>ROUND(I240*H240,2)</f>
        <v>0</v>
      </c>
      <c r="BL240" s="20" t="s">
        <v>165</v>
      </c>
      <c r="BM240" s="192" t="s">
        <v>1318</v>
      </c>
    </row>
    <row r="241" spans="1:65" s="2" customFormat="1" ht="18">
      <c r="A241" s="37"/>
      <c r="B241" s="38"/>
      <c r="C241" s="39"/>
      <c r="D241" s="194" t="s">
        <v>167</v>
      </c>
      <c r="E241" s="39"/>
      <c r="F241" s="195" t="s">
        <v>1319</v>
      </c>
      <c r="G241" s="39"/>
      <c r="H241" s="39"/>
      <c r="I241" s="196"/>
      <c r="J241" s="39"/>
      <c r="K241" s="39"/>
      <c r="L241" s="42"/>
      <c r="M241" s="197"/>
      <c r="N241" s="198"/>
      <c r="O241" s="67"/>
      <c r="P241" s="67"/>
      <c r="Q241" s="67"/>
      <c r="R241" s="67"/>
      <c r="S241" s="67"/>
      <c r="T241" s="68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20" t="s">
        <v>167</v>
      </c>
      <c r="AU241" s="20" t="s">
        <v>81</v>
      </c>
    </row>
    <row r="242" spans="1:65" s="2" customFormat="1">
      <c r="A242" s="37"/>
      <c r="B242" s="38"/>
      <c r="C242" s="39"/>
      <c r="D242" s="199" t="s">
        <v>169</v>
      </c>
      <c r="E242" s="39"/>
      <c r="F242" s="200" t="s">
        <v>1320</v>
      </c>
      <c r="G242" s="39"/>
      <c r="H242" s="39"/>
      <c r="I242" s="196"/>
      <c r="J242" s="39"/>
      <c r="K242" s="39"/>
      <c r="L242" s="42"/>
      <c r="M242" s="197"/>
      <c r="N242" s="198"/>
      <c r="O242" s="67"/>
      <c r="P242" s="67"/>
      <c r="Q242" s="67"/>
      <c r="R242" s="67"/>
      <c r="S242" s="67"/>
      <c r="T242" s="68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20" t="s">
        <v>169</v>
      </c>
      <c r="AU242" s="20" t="s">
        <v>81</v>
      </c>
    </row>
    <row r="243" spans="1:65" s="14" customFormat="1">
      <c r="B243" s="211"/>
      <c r="C243" s="212"/>
      <c r="D243" s="194" t="s">
        <v>176</v>
      </c>
      <c r="E243" s="213" t="s">
        <v>19</v>
      </c>
      <c r="F243" s="214" t="s">
        <v>1321</v>
      </c>
      <c r="G243" s="212"/>
      <c r="H243" s="215">
        <v>38.186999999999998</v>
      </c>
      <c r="I243" s="216"/>
      <c r="J243" s="212"/>
      <c r="K243" s="212"/>
      <c r="L243" s="217"/>
      <c r="M243" s="218"/>
      <c r="N243" s="219"/>
      <c r="O243" s="219"/>
      <c r="P243" s="219"/>
      <c r="Q243" s="219"/>
      <c r="R243" s="219"/>
      <c r="S243" s="219"/>
      <c r="T243" s="220"/>
      <c r="AT243" s="221" t="s">
        <v>176</v>
      </c>
      <c r="AU243" s="221" t="s">
        <v>81</v>
      </c>
      <c r="AV243" s="14" t="s">
        <v>81</v>
      </c>
      <c r="AW243" s="14" t="s">
        <v>34</v>
      </c>
      <c r="AX243" s="14" t="s">
        <v>72</v>
      </c>
      <c r="AY243" s="221" t="s">
        <v>158</v>
      </c>
    </row>
    <row r="244" spans="1:65" s="15" customFormat="1">
      <c r="B244" s="222"/>
      <c r="C244" s="223"/>
      <c r="D244" s="194" t="s">
        <v>176</v>
      </c>
      <c r="E244" s="224" t="s">
        <v>19</v>
      </c>
      <c r="F244" s="225" t="s">
        <v>179</v>
      </c>
      <c r="G244" s="223"/>
      <c r="H244" s="226">
        <v>38.186999999999998</v>
      </c>
      <c r="I244" s="227"/>
      <c r="J244" s="223"/>
      <c r="K244" s="223"/>
      <c r="L244" s="228"/>
      <c r="M244" s="229"/>
      <c r="N244" s="230"/>
      <c r="O244" s="230"/>
      <c r="P244" s="230"/>
      <c r="Q244" s="230"/>
      <c r="R244" s="230"/>
      <c r="S244" s="230"/>
      <c r="T244" s="231"/>
      <c r="AT244" s="232" t="s">
        <v>176</v>
      </c>
      <c r="AU244" s="232" t="s">
        <v>81</v>
      </c>
      <c r="AV244" s="15" t="s">
        <v>165</v>
      </c>
      <c r="AW244" s="15" t="s">
        <v>34</v>
      </c>
      <c r="AX244" s="15" t="s">
        <v>79</v>
      </c>
      <c r="AY244" s="232" t="s">
        <v>158</v>
      </c>
    </row>
    <row r="245" spans="1:65" s="2" customFormat="1" ht="21.75" customHeight="1">
      <c r="A245" s="37"/>
      <c r="B245" s="38"/>
      <c r="C245" s="181" t="s">
        <v>351</v>
      </c>
      <c r="D245" s="181" t="s">
        <v>160</v>
      </c>
      <c r="E245" s="182" t="s">
        <v>455</v>
      </c>
      <c r="F245" s="183" t="s">
        <v>456</v>
      </c>
      <c r="G245" s="184" t="s">
        <v>223</v>
      </c>
      <c r="H245" s="185">
        <v>0.68400000000000005</v>
      </c>
      <c r="I245" s="186"/>
      <c r="J245" s="187">
        <f>ROUND(I245*H245,2)</f>
        <v>0</v>
      </c>
      <c r="K245" s="183" t="s">
        <v>164</v>
      </c>
      <c r="L245" s="42"/>
      <c r="M245" s="188" t="s">
        <v>19</v>
      </c>
      <c r="N245" s="189" t="s">
        <v>43</v>
      </c>
      <c r="O245" s="67"/>
      <c r="P245" s="190">
        <f>O245*H245</f>
        <v>0</v>
      </c>
      <c r="Q245" s="190">
        <v>1.07653</v>
      </c>
      <c r="R245" s="190">
        <f>Q245*H245</f>
        <v>0.73634652</v>
      </c>
      <c r="S245" s="190">
        <v>0</v>
      </c>
      <c r="T245" s="191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192" t="s">
        <v>165</v>
      </c>
      <c r="AT245" s="192" t="s">
        <v>160</v>
      </c>
      <c r="AU245" s="192" t="s">
        <v>81</v>
      </c>
      <c r="AY245" s="20" t="s">
        <v>158</v>
      </c>
      <c r="BE245" s="193">
        <f>IF(N245="základní",J245,0)</f>
        <v>0</v>
      </c>
      <c r="BF245" s="193">
        <f>IF(N245="snížená",J245,0)</f>
        <v>0</v>
      </c>
      <c r="BG245" s="193">
        <f>IF(N245="zákl. přenesená",J245,0)</f>
        <v>0</v>
      </c>
      <c r="BH245" s="193">
        <f>IF(N245="sníž. přenesená",J245,0)</f>
        <v>0</v>
      </c>
      <c r="BI245" s="193">
        <f>IF(N245="nulová",J245,0)</f>
        <v>0</v>
      </c>
      <c r="BJ245" s="20" t="s">
        <v>79</v>
      </c>
      <c r="BK245" s="193">
        <f>ROUND(I245*H245,2)</f>
        <v>0</v>
      </c>
      <c r="BL245" s="20" t="s">
        <v>165</v>
      </c>
      <c r="BM245" s="192" t="s">
        <v>1322</v>
      </c>
    </row>
    <row r="246" spans="1:65" s="2" customFormat="1" ht="27">
      <c r="A246" s="37"/>
      <c r="B246" s="38"/>
      <c r="C246" s="39"/>
      <c r="D246" s="194" t="s">
        <v>167</v>
      </c>
      <c r="E246" s="39"/>
      <c r="F246" s="195" t="s">
        <v>458</v>
      </c>
      <c r="G246" s="39"/>
      <c r="H246" s="39"/>
      <c r="I246" s="196"/>
      <c r="J246" s="39"/>
      <c r="K246" s="39"/>
      <c r="L246" s="42"/>
      <c r="M246" s="197"/>
      <c r="N246" s="198"/>
      <c r="O246" s="67"/>
      <c r="P246" s="67"/>
      <c r="Q246" s="67"/>
      <c r="R246" s="67"/>
      <c r="S246" s="67"/>
      <c r="T246" s="68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T246" s="20" t="s">
        <v>167</v>
      </c>
      <c r="AU246" s="20" t="s">
        <v>81</v>
      </c>
    </row>
    <row r="247" spans="1:65" s="2" customFormat="1">
      <c r="A247" s="37"/>
      <c r="B247" s="38"/>
      <c r="C247" s="39"/>
      <c r="D247" s="199" t="s">
        <v>169</v>
      </c>
      <c r="E247" s="39"/>
      <c r="F247" s="200" t="s">
        <v>459</v>
      </c>
      <c r="G247" s="39"/>
      <c r="H247" s="39"/>
      <c r="I247" s="196"/>
      <c r="J247" s="39"/>
      <c r="K247" s="39"/>
      <c r="L247" s="42"/>
      <c r="M247" s="197"/>
      <c r="N247" s="198"/>
      <c r="O247" s="67"/>
      <c r="P247" s="67"/>
      <c r="Q247" s="67"/>
      <c r="R247" s="67"/>
      <c r="S247" s="67"/>
      <c r="T247" s="68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20" t="s">
        <v>169</v>
      </c>
      <c r="AU247" s="20" t="s">
        <v>81</v>
      </c>
    </row>
    <row r="248" spans="1:65" s="13" customFormat="1">
      <c r="B248" s="201"/>
      <c r="C248" s="202"/>
      <c r="D248" s="194" t="s">
        <v>176</v>
      </c>
      <c r="E248" s="203" t="s">
        <v>19</v>
      </c>
      <c r="F248" s="204" t="s">
        <v>1323</v>
      </c>
      <c r="G248" s="202"/>
      <c r="H248" s="203" t="s">
        <v>19</v>
      </c>
      <c r="I248" s="205"/>
      <c r="J248" s="202"/>
      <c r="K248" s="202"/>
      <c r="L248" s="206"/>
      <c r="M248" s="207"/>
      <c r="N248" s="208"/>
      <c r="O248" s="208"/>
      <c r="P248" s="208"/>
      <c r="Q248" s="208"/>
      <c r="R248" s="208"/>
      <c r="S248" s="208"/>
      <c r="T248" s="209"/>
      <c r="AT248" s="210" t="s">
        <v>176</v>
      </c>
      <c r="AU248" s="210" t="s">
        <v>81</v>
      </c>
      <c r="AV248" s="13" t="s">
        <v>79</v>
      </c>
      <c r="AW248" s="13" t="s">
        <v>34</v>
      </c>
      <c r="AX248" s="13" t="s">
        <v>72</v>
      </c>
      <c r="AY248" s="210" t="s">
        <v>158</v>
      </c>
    </row>
    <row r="249" spans="1:65" s="14" customFormat="1" ht="20">
      <c r="B249" s="211"/>
      <c r="C249" s="212"/>
      <c r="D249" s="194" t="s">
        <v>176</v>
      </c>
      <c r="E249" s="213" t="s">
        <v>19</v>
      </c>
      <c r="F249" s="214" t="s">
        <v>1324</v>
      </c>
      <c r="G249" s="212"/>
      <c r="H249" s="215">
        <v>0.65400000000000003</v>
      </c>
      <c r="I249" s="216"/>
      <c r="J249" s="212"/>
      <c r="K249" s="212"/>
      <c r="L249" s="217"/>
      <c r="M249" s="218"/>
      <c r="N249" s="219"/>
      <c r="O249" s="219"/>
      <c r="P249" s="219"/>
      <c r="Q249" s="219"/>
      <c r="R249" s="219"/>
      <c r="S249" s="219"/>
      <c r="T249" s="220"/>
      <c r="AT249" s="221" t="s">
        <v>176</v>
      </c>
      <c r="AU249" s="221" t="s">
        <v>81</v>
      </c>
      <c r="AV249" s="14" t="s">
        <v>81</v>
      </c>
      <c r="AW249" s="14" t="s">
        <v>34</v>
      </c>
      <c r="AX249" s="14" t="s">
        <v>72</v>
      </c>
      <c r="AY249" s="221" t="s">
        <v>158</v>
      </c>
    </row>
    <row r="250" spans="1:65" s="14" customFormat="1">
      <c r="B250" s="211"/>
      <c r="C250" s="212"/>
      <c r="D250" s="194" t="s">
        <v>176</v>
      </c>
      <c r="E250" s="213" t="s">
        <v>19</v>
      </c>
      <c r="F250" s="214" t="s">
        <v>1325</v>
      </c>
      <c r="G250" s="212"/>
      <c r="H250" s="215">
        <v>0.03</v>
      </c>
      <c r="I250" s="216"/>
      <c r="J250" s="212"/>
      <c r="K250" s="212"/>
      <c r="L250" s="217"/>
      <c r="M250" s="218"/>
      <c r="N250" s="219"/>
      <c r="O250" s="219"/>
      <c r="P250" s="219"/>
      <c r="Q250" s="219"/>
      <c r="R250" s="219"/>
      <c r="S250" s="219"/>
      <c r="T250" s="220"/>
      <c r="AT250" s="221" t="s">
        <v>176</v>
      </c>
      <c r="AU250" s="221" t="s">
        <v>81</v>
      </c>
      <c r="AV250" s="14" t="s">
        <v>81</v>
      </c>
      <c r="AW250" s="14" t="s">
        <v>34</v>
      </c>
      <c r="AX250" s="14" t="s">
        <v>72</v>
      </c>
      <c r="AY250" s="221" t="s">
        <v>158</v>
      </c>
    </row>
    <row r="251" spans="1:65" s="15" customFormat="1">
      <c r="B251" s="222"/>
      <c r="C251" s="223"/>
      <c r="D251" s="194" t="s">
        <v>176</v>
      </c>
      <c r="E251" s="224" t="s">
        <v>19</v>
      </c>
      <c r="F251" s="225" t="s">
        <v>179</v>
      </c>
      <c r="G251" s="223"/>
      <c r="H251" s="226">
        <v>0.68400000000000005</v>
      </c>
      <c r="I251" s="227"/>
      <c r="J251" s="223"/>
      <c r="K251" s="223"/>
      <c r="L251" s="228"/>
      <c r="M251" s="229"/>
      <c r="N251" s="230"/>
      <c r="O251" s="230"/>
      <c r="P251" s="230"/>
      <c r="Q251" s="230"/>
      <c r="R251" s="230"/>
      <c r="S251" s="230"/>
      <c r="T251" s="231"/>
      <c r="AT251" s="232" t="s">
        <v>176</v>
      </c>
      <c r="AU251" s="232" t="s">
        <v>81</v>
      </c>
      <c r="AV251" s="15" t="s">
        <v>165</v>
      </c>
      <c r="AW251" s="15" t="s">
        <v>34</v>
      </c>
      <c r="AX251" s="15" t="s">
        <v>79</v>
      </c>
      <c r="AY251" s="232" t="s">
        <v>158</v>
      </c>
    </row>
    <row r="252" spans="1:65" s="12" customFormat="1" ht="22.9" customHeight="1">
      <c r="B252" s="165"/>
      <c r="C252" s="166"/>
      <c r="D252" s="167" t="s">
        <v>71</v>
      </c>
      <c r="E252" s="179" t="s">
        <v>165</v>
      </c>
      <c r="F252" s="179" t="s">
        <v>467</v>
      </c>
      <c r="G252" s="166"/>
      <c r="H252" s="166"/>
      <c r="I252" s="169"/>
      <c r="J252" s="180">
        <f>BK252</f>
        <v>0</v>
      </c>
      <c r="K252" s="166"/>
      <c r="L252" s="171"/>
      <c r="M252" s="172"/>
      <c r="N252" s="173"/>
      <c r="O252" s="173"/>
      <c r="P252" s="174">
        <f>SUM(P253:P367)</f>
        <v>0</v>
      </c>
      <c r="Q252" s="173"/>
      <c r="R252" s="174">
        <f>SUM(R253:R367)</f>
        <v>42.758967660000003</v>
      </c>
      <c r="S252" s="173"/>
      <c r="T252" s="175">
        <f>SUM(T253:T367)</f>
        <v>4.5687600000000002</v>
      </c>
      <c r="AR252" s="176" t="s">
        <v>79</v>
      </c>
      <c r="AT252" s="177" t="s">
        <v>71</v>
      </c>
      <c r="AU252" s="177" t="s">
        <v>79</v>
      </c>
      <c r="AY252" s="176" t="s">
        <v>158</v>
      </c>
      <c r="BK252" s="178">
        <f>SUM(BK253:BK367)</f>
        <v>0</v>
      </c>
    </row>
    <row r="253" spans="1:65" s="2" customFormat="1" ht="21.75" customHeight="1">
      <c r="A253" s="37"/>
      <c r="B253" s="38"/>
      <c r="C253" s="181" t="s">
        <v>358</v>
      </c>
      <c r="D253" s="181" t="s">
        <v>160</v>
      </c>
      <c r="E253" s="182" t="s">
        <v>1326</v>
      </c>
      <c r="F253" s="183" t="s">
        <v>1327</v>
      </c>
      <c r="G253" s="184" t="s">
        <v>163</v>
      </c>
      <c r="H253" s="185">
        <v>9.5869999999999997</v>
      </c>
      <c r="I253" s="186"/>
      <c r="J253" s="187">
        <f>ROUND(I253*H253,2)</f>
        <v>0</v>
      </c>
      <c r="K253" s="183" t="s">
        <v>164</v>
      </c>
      <c r="L253" s="42"/>
      <c r="M253" s="188" t="s">
        <v>19</v>
      </c>
      <c r="N253" s="189" t="s">
        <v>43</v>
      </c>
      <c r="O253" s="67"/>
      <c r="P253" s="190">
        <f>O253*H253</f>
        <v>0</v>
      </c>
      <c r="Q253" s="190">
        <v>2.3999999999999998E-3</v>
      </c>
      <c r="R253" s="190">
        <f>Q253*H253</f>
        <v>2.3008799999999996E-2</v>
      </c>
      <c r="S253" s="190">
        <v>0</v>
      </c>
      <c r="T253" s="191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192" t="s">
        <v>165</v>
      </c>
      <c r="AT253" s="192" t="s">
        <v>160</v>
      </c>
      <c r="AU253" s="192" t="s">
        <v>81</v>
      </c>
      <c r="AY253" s="20" t="s">
        <v>158</v>
      </c>
      <c r="BE253" s="193">
        <f>IF(N253="základní",J253,0)</f>
        <v>0</v>
      </c>
      <c r="BF253" s="193">
        <f>IF(N253="snížená",J253,0)</f>
        <v>0</v>
      </c>
      <c r="BG253" s="193">
        <f>IF(N253="zákl. přenesená",J253,0)</f>
        <v>0</v>
      </c>
      <c r="BH253" s="193">
        <f>IF(N253="sníž. přenesená",J253,0)</f>
        <v>0</v>
      </c>
      <c r="BI253" s="193">
        <f>IF(N253="nulová",J253,0)</f>
        <v>0</v>
      </c>
      <c r="BJ253" s="20" t="s">
        <v>79</v>
      </c>
      <c r="BK253" s="193">
        <f>ROUND(I253*H253,2)</f>
        <v>0</v>
      </c>
      <c r="BL253" s="20" t="s">
        <v>165</v>
      </c>
      <c r="BM253" s="192" t="s">
        <v>1328</v>
      </c>
    </row>
    <row r="254" spans="1:65" s="2" customFormat="1">
      <c r="A254" s="37"/>
      <c r="B254" s="38"/>
      <c r="C254" s="39"/>
      <c r="D254" s="194" t="s">
        <v>167</v>
      </c>
      <c r="E254" s="39"/>
      <c r="F254" s="195" t="s">
        <v>1329</v>
      </c>
      <c r="G254" s="39"/>
      <c r="H254" s="39"/>
      <c r="I254" s="196"/>
      <c r="J254" s="39"/>
      <c r="K254" s="39"/>
      <c r="L254" s="42"/>
      <c r="M254" s="197"/>
      <c r="N254" s="198"/>
      <c r="O254" s="67"/>
      <c r="P254" s="67"/>
      <c r="Q254" s="67"/>
      <c r="R254" s="67"/>
      <c r="S254" s="67"/>
      <c r="T254" s="68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T254" s="20" t="s">
        <v>167</v>
      </c>
      <c r="AU254" s="20" t="s">
        <v>81</v>
      </c>
    </row>
    <row r="255" spans="1:65" s="2" customFormat="1">
      <c r="A255" s="37"/>
      <c r="B255" s="38"/>
      <c r="C255" s="39"/>
      <c r="D255" s="199" t="s">
        <v>169</v>
      </c>
      <c r="E255" s="39"/>
      <c r="F255" s="200" t="s">
        <v>1330</v>
      </c>
      <c r="G255" s="39"/>
      <c r="H255" s="39"/>
      <c r="I255" s="196"/>
      <c r="J255" s="39"/>
      <c r="K255" s="39"/>
      <c r="L255" s="42"/>
      <c r="M255" s="197"/>
      <c r="N255" s="198"/>
      <c r="O255" s="67"/>
      <c r="P255" s="67"/>
      <c r="Q255" s="67"/>
      <c r="R255" s="67"/>
      <c r="S255" s="67"/>
      <c r="T255" s="68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20" t="s">
        <v>169</v>
      </c>
      <c r="AU255" s="20" t="s">
        <v>81</v>
      </c>
    </row>
    <row r="256" spans="1:65" s="13" customFormat="1" ht="20">
      <c r="B256" s="201"/>
      <c r="C256" s="202"/>
      <c r="D256" s="194" t="s">
        <v>176</v>
      </c>
      <c r="E256" s="203" t="s">
        <v>19</v>
      </c>
      <c r="F256" s="204" t="s">
        <v>1331</v>
      </c>
      <c r="G256" s="202"/>
      <c r="H256" s="203" t="s">
        <v>19</v>
      </c>
      <c r="I256" s="205"/>
      <c r="J256" s="202"/>
      <c r="K256" s="202"/>
      <c r="L256" s="206"/>
      <c r="M256" s="207"/>
      <c r="N256" s="208"/>
      <c r="O256" s="208"/>
      <c r="P256" s="208"/>
      <c r="Q256" s="208"/>
      <c r="R256" s="208"/>
      <c r="S256" s="208"/>
      <c r="T256" s="209"/>
      <c r="AT256" s="210" t="s">
        <v>176</v>
      </c>
      <c r="AU256" s="210" t="s">
        <v>81</v>
      </c>
      <c r="AV256" s="13" t="s">
        <v>79</v>
      </c>
      <c r="AW256" s="13" t="s">
        <v>34</v>
      </c>
      <c r="AX256" s="13" t="s">
        <v>72</v>
      </c>
      <c r="AY256" s="210" t="s">
        <v>158</v>
      </c>
    </row>
    <row r="257" spans="1:65" s="14" customFormat="1">
      <c r="B257" s="211"/>
      <c r="C257" s="212"/>
      <c r="D257" s="194" t="s">
        <v>176</v>
      </c>
      <c r="E257" s="213" t="s">
        <v>19</v>
      </c>
      <c r="F257" s="214" t="s">
        <v>1332</v>
      </c>
      <c r="G257" s="212"/>
      <c r="H257" s="215">
        <v>9.5869999999999997</v>
      </c>
      <c r="I257" s="216"/>
      <c r="J257" s="212"/>
      <c r="K257" s="212"/>
      <c r="L257" s="217"/>
      <c r="M257" s="218"/>
      <c r="N257" s="219"/>
      <c r="O257" s="219"/>
      <c r="P257" s="219"/>
      <c r="Q257" s="219"/>
      <c r="R257" s="219"/>
      <c r="S257" s="219"/>
      <c r="T257" s="220"/>
      <c r="AT257" s="221" t="s">
        <v>176</v>
      </c>
      <c r="AU257" s="221" t="s">
        <v>81</v>
      </c>
      <c r="AV257" s="14" t="s">
        <v>81</v>
      </c>
      <c r="AW257" s="14" t="s">
        <v>34</v>
      </c>
      <c r="AX257" s="14" t="s">
        <v>72</v>
      </c>
      <c r="AY257" s="221" t="s">
        <v>158</v>
      </c>
    </row>
    <row r="258" spans="1:65" s="15" customFormat="1">
      <c r="B258" s="222"/>
      <c r="C258" s="223"/>
      <c r="D258" s="194" t="s">
        <v>176</v>
      </c>
      <c r="E258" s="224" t="s">
        <v>19</v>
      </c>
      <c r="F258" s="225" t="s">
        <v>179</v>
      </c>
      <c r="G258" s="223"/>
      <c r="H258" s="226">
        <v>9.5869999999999997</v>
      </c>
      <c r="I258" s="227"/>
      <c r="J258" s="223"/>
      <c r="K258" s="223"/>
      <c r="L258" s="228"/>
      <c r="M258" s="229"/>
      <c r="N258" s="230"/>
      <c r="O258" s="230"/>
      <c r="P258" s="230"/>
      <c r="Q258" s="230"/>
      <c r="R258" s="230"/>
      <c r="S258" s="230"/>
      <c r="T258" s="231"/>
      <c r="AT258" s="232" t="s">
        <v>176</v>
      </c>
      <c r="AU258" s="232" t="s">
        <v>81</v>
      </c>
      <c r="AV258" s="15" t="s">
        <v>165</v>
      </c>
      <c r="AW258" s="15" t="s">
        <v>34</v>
      </c>
      <c r="AX258" s="15" t="s">
        <v>79</v>
      </c>
      <c r="AY258" s="232" t="s">
        <v>158</v>
      </c>
    </row>
    <row r="259" spans="1:65" s="2" customFormat="1" ht="21.75" customHeight="1">
      <c r="A259" s="37"/>
      <c r="B259" s="38"/>
      <c r="C259" s="181" t="s">
        <v>365</v>
      </c>
      <c r="D259" s="181" t="s">
        <v>160</v>
      </c>
      <c r="E259" s="182" t="s">
        <v>1333</v>
      </c>
      <c r="F259" s="183" t="s">
        <v>1334</v>
      </c>
      <c r="G259" s="184" t="s">
        <v>163</v>
      </c>
      <c r="H259" s="185">
        <v>5.0179999999999998</v>
      </c>
      <c r="I259" s="186"/>
      <c r="J259" s="187">
        <f>ROUND(I259*H259,2)</f>
        <v>0</v>
      </c>
      <c r="K259" s="183" t="s">
        <v>164</v>
      </c>
      <c r="L259" s="42"/>
      <c r="M259" s="188" t="s">
        <v>19</v>
      </c>
      <c r="N259" s="189" t="s">
        <v>43</v>
      </c>
      <c r="O259" s="67"/>
      <c r="P259" s="190">
        <f>O259*H259</f>
        <v>0</v>
      </c>
      <c r="Q259" s="190">
        <v>7.7999999999999999E-4</v>
      </c>
      <c r="R259" s="190">
        <f>Q259*H259</f>
        <v>3.9140399999999997E-3</v>
      </c>
      <c r="S259" s="190">
        <v>0</v>
      </c>
      <c r="T259" s="191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192" t="s">
        <v>165</v>
      </c>
      <c r="AT259" s="192" t="s">
        <v>160</v>
      </c>
      <c r="AU259" s="192" t="s">
        <v>81</v>
      </c>
      <c r="AY259" s="20" t="s">
        <v>158</v>
      </c>
      <c r="BE259" s="193">
        <f>IF(N259="základní",J259,0)</f>
        <v>0</v>
      </c>
      <c r="BF259" s="193">
        <f>IF(N259="snížená",J259,0)</f>
        <v>0</v>
      </c>
      <c r="BG259" s="193">
        <f>IF(N259="zákl. přenesená",J259,0)</f>
        <v>0</v>
      </c>
      <c r="BH259" s="193">
        <f>IF(N259="sníž. přenesená",J259,0)</f>
        <v>0</v>
      </c>
      <c r="BI259" s="193">
        <f>IF(N259="nulová",J259,0)</f>
        <v>0</v>
      </c>
      <c r="BJ259" s="20" t="s">
        <v>79</v>
      </c>
      <c r="BK259" s="193">
        <f>ROUND(I259*H259,2)</f>
        <v>0</v>
      </c>
      <c r="BL259" s="20" t="s">
        <v>165</v>
      </c>
      <c r="BM259" s="192" t="s">
        <v>1335</v>
      </c>
    </row>
    <row r="260" spans="1:65" s="2" customFormat="1">
      <c r="A260" s="37"/>
      <c r="B260" s="38"/>
      <c r="C260" s="39"/>
      <c r="D260" s="194" t="s">
        <v>167</v>
      </c>
      <c r="E260" s="39"/>
      <c r="F260" s="195" t="s">
        <v>1336</v>
      </c>
      <c r="G260" s="39"/>
      <c r="H260" s="39"/>
      <c r="I260" s="196"/>
      <c r="J260" s="39"/>
      <c r="K260" s="39"/>
      <c r="L260" s="42"/>
      <c r="M260" s="197"/>
      <c r="N260" s="198"/>
      <c r="O260" s="67"/>
      <c r="P260" s="67"/>
      <c r="Q260" s="67"/>
      <c r="R260" s="67"/>
      <c r="S260" s="67"/>
      <c r="T260" s="68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T260" s="20" t="s">
        <v>167</v>
      </c>
      <c r="AU260" s="20" t="s">
        <v>81</v>
      </c>
    </row>
    <row r="261" spans="1:65" s="2" customFormat="1">
      <c r="A261" s="37"/>
      <c r="B261" s="38"/>
      <c r="C261" s="39"/>
      <c r="D261" s="199" t="s">
        <v>169</v>
      </c>
      <c r="E261" s="39"/>
      <c r="F261" s="200" t="s">
        <v>1337</v>
      </c>
      <c r="G261" s="39"/>
      <c r="H261" s="39"/>
      <c r="I261" s="196"/>
      <c r="J261" s="39"/>
      <c r="K261" s="39"/>
      <c r="L261" s="42"/>
      <c r="M261" s="197"/>
      <c r="N261" s="198"/>
      <c r="O261" s="67"/>
      <c r="P261" s="67"/>
      <c r="Q261" s="67"/>
      <c r="R261" s="67"/>
      <c r="S261" s="67"/>
      <c r="T261" s="68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T261" s="20" t="s">
        <v>169</v>
      </c>
      <c r="AU261" s="20" t="s">
        <v>81</v>
      </c>
    </row>
    <row r="262" spans="1:65" s="13" customFormat="1" ht="20">
      <c r="B262" s="201"/>
      <c r="C262" s="202"/>
      <c r="D262" s="194" t="s">
        <v>176</v>
      </c>
      <c r="E262" s="203" t="s">
        <v>19</v>
      </c>
      <c r="F262" s="204" t="s">
        <v>1338</v>
      </c>
      <c r="G262" s="202"/>
      <c r="H262" s="203" t="s">
        <v>19</v>
      </c>
      <c r="I262" s="205"/>
      <c r="J262" s="202"/>
      <c r="K262" s="202"/>
      <c r="L262" s="206"/>
      <c r="M262" s="207"/>
      <c r="N262" s="208"/>
      <c r="O262" s="208"/>
      <c r="P262" s="208"/>
      <c r="Q262" s="208"/>
      <c r="R262" s="208"/>
      <c r="S262" s="208"/>
      <c r="T262" s="209"/>
      <c r="AT262" s="210" t="s">
        <v>176</v>
      </c>
      <c r="AU262" s="210" t="s">
        <v>81</v>
      </c>
      <c r="AV262" s="13" t="s">
        <v>79</v>
      </c>
      <c r="AW262" s="13" t="s">
        <v>34</v>
      </c>
      <c r="AX262" s="13" t="s">
        <v>72</v>
      </c>
      <c r="AY262" s="210" t="s">
        <v>158</v>
      </c>
    </row>
    <row r="263" spans="1:65" s="14" customFormat="1">
      <c r="B263" s="211"/>
      <c r="C263" s="212"/>
      <c r="D263" s="194" t="s">
        <v>176</v>
      </c>
      <c r="E263" s="213" t="s">
        <v>19</v>
      </c>
      <c r="F263" s="214" t="s">
        <v>1339</v>
      </c>
      <c r="G263" s="212"/>
      <c r="H263" s="215">
        <v>5.0179999999999998</v>
      </c>
      <c r="I263" s="216"/>
      <c r="J263" s="212"/>
      <c r="K263" s="212"/>
      <c r="L263" s="217"/>
      <c r="M263" s="218"/>
      <c r="N263" s="219"/>
      <c r="O263" s="219"/>
      <c r="P263" s="219"/>
      <c r="Q263" s="219"/>
      <c r="R263" s="219"/>
      <c r="S263" s="219"/>
      <c r="T263" s="220"/>
      <c r="AT263" s="221" t="s">
        <v>176</v>
      </c>
      <c r="AU263" s="221" t="s">
        <v>81</v>
      </c>
      <c r="AV263" s="14" t="s">
        <v>81</v>
      </c>
      <c r="AW263" s="14" t="s">
        <v>34</v>
      </c>
      <c r="AX263" s="14" t="s">
        <v>72</v>
      </c>
      <c r="AY263" s="221" t="s">
        <v>158</v>
      </c>
    </row>
    <row r="264" spans="1:65" s="15" customFormat="1">
      <c r="B264" s="222"/>
      <c r="C264" s="223"/>
      <c r="D264" s="194" t="s">
        <v>176</v>
      </c>
      <c r="E264" s="224" t="s">
        <v>19</v>
      </c>
      <c r="F264" s="225" t="s">
        <v>179</v>
      </c>
      <c r="G264" s="223"/>
      <c r="H264" s="226">
        <v>5.0179999999999998</v>
      </c>
      <c r="I264" s="227"/>
      <c r="J264" s="223"/>
      <c r="K264" s="223"/>
      <c r="L264" s="228"/>
      <c r="M264" s="229"/>
      <c r="N264" s="230"/>
      <c r="O264" s="230"/>
      <c r="P264" s="230"/>
      <c r="Q264" s="230"/>
      <c r="R264" s="230"/>
      <c r="S264" s="230"/>
      <c r="T264" s="231"/>
      <c r="AT264" s="232" t="s">
        <v>176</v>
      </c>
      <c r="AU264" s="232" t="s">
        <v>81</v>
      </c>
      <c r="AV264" s="15" t="s">
        <v>165</v>
      </c>
      <c r="AW264" s="15" t="s">
        <v>34</v>
      </c>
      <c r="AX264" s="15" t="s">
        <v>79</v>
      </c>
      <c r="AY264" s="232" t="s">
        <v>158</v>
      </c>
    </row>
    <row r="265" spans="1:65" s="2" customFormat="1" ht="21.75" customHeight="1">
      <c r="A265" s="37"/>
      <c r="B265" s="38"/>
      <c r="C265" s="181" t="s">
        <v>372</v>
      </c>
      <c r="D265" s="181" t="s">
        <v>160</v>
      </c>
      <c r="E265" s="182" t="s">
        <v>1340</v>
      </c>
      <c r="F265" s="183" t="s">
        <v>1341</v>
      </c>
      <c r="G265" s="184" t="s">
        <v>163</v>
      </c>
      <c r="H265" s="185">
        <v>47.936</v>
      </c>
      <c r="I265" s="186"/>
      <c r="J265" s="187">
        <f>ROUND(I265*H265,2)</f>
        <v>0</v>
      </c>
      <c r="K265" s="183" t="s">
        <v>164</v>
      </c>
      <c r="L265" s="42"/>
      <c r="M265" s="188" t="s">
        <v>19</v>
      </c>
      <c r="N265" s="189" t="s">
        <v>43</v>
      </c>
      <c r="O265" s="67"/>
      <c r="P265" s="190">
        <f>O265*H265</f>
        <v>0</v>
      </c>
      <c r="Q265" s="190">
        <v>5.9999999999999995E-4</v>
      </c>
      <c r="R265" s="190">
        <f>Q265*H265</f>
        <v>2.8761599999999998E-2</v>
      </c>
      <c r="S265" s="190">
        <v>0</v>
      </c>
      <c r="T265" s="191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192" t="s">
        <v>165</v>
      </c>
      <c r="AT265" s="192" t="s">
        <v>160</v>
      </c>
      <c r="AU265" s="192" t="s">
        <v>81</v>
      </c>
      <c r="AY265" s="20" t="s">
        <v>158</v>
      </c>
      <c r="BE265" s="193">
        <f>IF(N265="základní",J265,0)</f>
        <v>0</v>
      </c>
      <c r="BF265" s="193">
        <f>IF(N265="snížená",J265,0)</f>
        <v>0</v>
      </c>
      <c r="BG265" s="193">
        <f>IF(N265="zákl. přenesená",J265,0)</f>
        <v>0</v>
      </c>
      <c r="BH265" s="193">
        <f>IF(N265="sníž. přenesená",J265,0)</f>
        <v>0</v>
      </c>
      <c r="BI265" s="193">
        <f>IF(N265="nulová",J265,0)</f>
        <v>0</v>
      </c>
      <c r="BJ265" s="20" t="s">
        <v>79</v>
      </c>
      <c r="BK265" s="193">
        <f>ROUND(I265*H265,2)</f>
        <v>0</v>
      </c>
      <c r="BL265" s="20" t="s">
        <v>165</v>
      </c>
      <c r="BM265" s="192" t="s">
        <v>1342</v>
      </c>
    </row>
    <row r="266" spans="1:65" s="2" customFormat="1">
      <c r="A266" s="37"/>
      <c r="B266" s="38"/>
      <c r="C266" s="39"/>
      <c r="D266" s="194" t="s">
        <v>167</v>
      </c>
      <c r="E266" s="39"/>
      <c r="F266" s="195" t="s">
        <v>1343</v>
      </c>
      <c r="G266" s="39"/>
      <c r="H266" s="39"/>
      <c r="I266" s="196"/>
      <c r="J266" s="39"/>
      <c r="K266" s="39"/>
      <c r="L266" s="42"/>
      <c r="M266" s="197"/>
      <c r="N266" s="198"/>
      <c r="O266" s="67"/>
      <c r="P266" s="67"/>
      <c r="Q266" s="67"/>
      <c r="R266" s="67"/>
      <c r="S266" s="67"/>
      <c r="T266" s="68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T266" s="20" t="s">
        <v>167</v>
      </c>
      <c r="AU266" s="20" t="s">
        <v>81</v>
      </c>
    </row>
    <row r="267" spans="1:65" s="2" customFormat="1">
      <c r="A267" s="37"/>
      <c r="B267" s="38"/>
      <c r="C267" s="39"/>
      <c r="D267" s="199" t="s">
        <v>169</v>
      </c>
      <c r="E267" s="39"/>
      <c r="F267" s="200" t="s">
        <v>1344</v>
      </c>
      <c r="G267" s="39"/>
      <c r="H267" s="39"/>
      <c r="I267" s="196"/>
      <c r="J267" s="39"/>
      <c r="K267" s="39"/>
      <c r="L267" s="42"/>
      <c r="M267" s="197"/>
      <c r="N267" s="198"/>
      <c r="O267" s="67"/>
      <c r="P267" s="67"/>
      <c r="Q267" s="67"/>
      <c r="R267" s="67"/>
      <c r="S267" s="67"/>
      <c r="T267" s="68"/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T267" s="20" t="s">
        <v>169</v>
      </c>
      <c r="AU267" s="20" t="s">
        <v>81</v>
      </c>
    </row>
    <row r="268" spans="1:65" s="13" customFormat="1">
      <c r="B268" s="201"/>
      <c r="C268" s="202"/>
      <c r="D268" s="194" t="s">
        <v>176</v>
      </c>
      <c r="E268" s="203" t="s">
        <v>19</v>
      </c>
      <c r="F268" s="204" t="s">
        <v>1345</v>
      </c>
      <c r="G268" s="202"/>
      <c r="H268" s="203" t="s">
        <v>19</v>
      </c>
      <c r="I268" s="205"/>
      <c r="J268" s="202"/>
      <c r="K268" s="202"/>
      <c r="L268" s="206"/>
      <c r="M268" s="207"/>
      <c r="N268" s="208"/>
      <c r="O268" s="208"/>
      <c r="P268" s="208"/>
      <c r="Q268" s="208"/>
      <c r="R268" s="208"/>
      <c r="S268" s="208"/>
      <c r="T268" s="209"/>
      <c r="AT268" s="210" t="s">
        <v>176</v>
      </c>
      <c r="AU268" s="210" t="s">
        <v>81</v>
      </c>
      <c r="AV268" s="13" t="s">
        <v>79</v>
      </c>
      <c r="AW268" s="13" t="s">
        <v>34</v>
      </c>
      <c r="AX268" s="13" t="s">
        <v>72</v>
      </c>
      <c r="AY268" s="210" t="s">
        <v>158</v>
      </c>
    </row>
    <row r="269" spans="1:65" s="14" customFormat="1">
      <c r="B269" s="211"/>
      <c r="C269" s="212"/>
      <c r="D269" s="194" t="s">
        <v>176</v>
      </c>
      <c r="E269" s="213" t="s">
        <v>19</v>
      </c>
      <c r="F269" s="214" t="s">
        <v>1346</v>
      </c>
      <c r="G269" s="212"/>
      <c r="H269" s="215">
        <v>47.936</v>
      </c>
      <c r="I269" s="216"/>
      <c r="J269" s="212"/>
      <c r="K269" s="212"/>
      <c r="L269" s="217"/>
      <c r="M269" s="218"/>
      <c r="N269" s="219"/>
      <c r="O269" s="219"/>
      <c r="P269" s="219"/>
      <c r="Q269" s="219"/>
      <c r="R269" s="219"/>
      <c r="S269" s="219"/>
      <c r="T269" s="220"/>
      <c r="AT269" s="221" t="s">
        <v>176</v>
      </c>
      <c r="AU269" s="221" t="s">
        <v>81</v>
      </c>
      <c r="AV269" s="14" t="s">
        <v>81</v>
      </c>
      <c r="AW269" s="14" t="s">
        <v>34</v>
      </c>
      <c r="AX269" s="14" t="s">
        <v>79</v>
      </c>
      <c r="AY269" s="221" t="s">
        <v>158</v>
      </c>
    </row>
    <row r="270" spans="1:65" s="2" customFormat="1" ht="21.75" customHeight="1">
      <c r="A270" s="37"/>
      <c r="B270" s="38"/>
      <c r="C270" s="181" t="s">
        <v>380</v>
      </c>
      <c r="D270" s="181" t="s">
        <v>160</v>
      </c>
      <c r="E270" s="182" t="s">
        <v>1347</v>
      </c>
      <c r="F270" s="183" t="s">
        <v>1348</v>
      </c>
      <c r="G270" s="184" t="s">
        <v>163</v>
      </c>
      <c r="H270" s="185">
        <v>28.21</v>
      </c>
      <c r="I270" s="186"/>
      <c r="J270" s="187">
        <f>ROUND(I270*H270,2)</f>
        <v>0</v>
      </c>
      <c r="K270" s="183" t="s">
        <v>164</v>
      </c>
      <c r="L270" s="42"/>
      <c r="M270" s="188" t="s">
        <v>19</v>
      </c>
      <c r="N270" s="189" t="s">
        <v>43</v>
      </c>
      <c r="O270" s="67"/>
      <c r="P270" s="190">
        <f>O270*H270</f>
        <v>0</v>
      </c>
      <c r="Q270" s="190">
        <v>5.9999999999999995E-4</v>
      </c>
      <c r="R270" s="190">
        <f>Q270*H270</f>
        <v>1.6926E-2</v>
      </c>
      <c r="S270" s="190">
        <v>0</v>
      </c>
      <c r="T270" s="191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192" t="s">
        <v>165</v>
      </c>
      <c r="AT270" s="192" t="s">
        <v>160</v>
      </c>
      <c r="AU270" s="192" t="s">
        <v>81</v>
      </c>
      <c r="AY270" s="20" t="s">
        <v>158</v>
      </c>
      <c r="BE270" s="193">
        <f>IF(N270="základní",J270,0)</f>
        <v>0</v>
      </c>
      <c r="BF270" s="193">
        <f>IF(N270="snížená",J270,0)</f>
        <v>0</v>
      </c>
      <c r="BG270" s="193">
        <f>IF(N270="zákl. přenesená",J270,0)</f>
        <v>0</v>
      </c>
      <c r="BH270" s="193">
        <f>IF(N270="sníž. přenesená",J270,0)</f>
        <v>0</v>
      </c>
      <c r="BI270" s="193">
        <f>IF(N270="nulová",J270,0)</f>
        <v>0</v>
      </c>
      <c r="BJ270" s="20" t="s">
        <v>79</v>
      </c>
      <c r="BK270" s="193">
        <f>ROUND(I270*H270,2)</f>
        <v>0</v>
      </c>
      <c r="BL270" s="20" t="s">
        <v>165</v>
      </c>
      <c r="BM270" s="192" t="s">
        <v>1349</v>
      </c>
    </row>
    <row r="271" spans="1:65" s="2" customFormat="1">
      <c r="A271" s="37"/>
      <c r="B271" s="38"/>
      <c r="C271" s="39"/>
      <c r="D271" s="194" t="s">
        <v>167</v>
      </c>
      <c r="E271" s="39"/>
      <c r="F271" s="195" t="s">
        <v>1350</v>
      </c>
      <c r="G271" s="39"/>
      <c r="H271" s="39"/>
      <c r="I271" s="196"/>
      <c r="J271" s="39"/>
      <c r="K271" s="39"/>
      <c r="L271" s="42"/>
      <c r="M271" s="197"/>
      <c r="N271" s="198"/>
      <c r="O271" s="67"/>
      <c r="P271" s="67"/>
      <c r="Q271" s="67"/>
      <c r="R271" s="67"/>
      <c r="S271" s="67"/>
      <c r="T271" s="68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T271" s="20" t="s">
        <v>167</v>
      </c>
      <c r="AU271" s="20" t="s">
        <v>81</v>
      </c>
    </row>
    <row r="272" spans="1:65" s="2" customFormat="1">
      <c r="A272" s="37"/>
      <c r="B272" s="38"/>
      <c r="C272" s="39"/>
      <c r="D272" s="199" t="s">
        <v>169</v>
      </c>
      <c r="E272" s="39"/>
      <c r="F272" s="200" t="s">
        <v>1351</v>
      </c>
      <c r="G272" s="39"/>
      <c r="H272" s="39"/>
      <c r="I272" s="196"/>
      <c r="J272" s="39"/>
      <c r="K272" s="39"/>
      <c r="L272" s="42"/>
      <c r="M272" s="197"/>
      <c r="N272" s="198"/>
      <c r="O272" s="67"/>
      <c r="P272" s="67"/>
      <c r="Q272" s="67"/>
      <c r="R272" s="67"/>
      <c r="S272" s="67"/>
      <c r="T272" s="68"/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T272" s="20" t="s">
        <v>169</v>
      </c>
      <c r="AU272" s="20" t="s">
        <v>81</v>
      </c>
    </row>
    <row r="273" spans="1:65" s="13" customFormat="1">
      <c r="B273" s="201"/>
      <c r="C273" s="202"/>
      <c r="D273" s="194" t="s">
        <v>176</v>
      </c>
      <c r="E273" s="203" t="s">
        <v>19</v>
      </c>
      <c r="F273" s="204" t="s">
        <v>1352</v>
      </c>
      <c r="G273" s="202"/>
      <c r="H273" s="203" t="s">
        <v>19</v>
      </c>
      <c r="I273" s="205"/>
      <c r="J273" s="202"/>
      <c r="K273" s="202"/>
      <c r="L273" s="206"/>
      <c r="M273" s="207"/>
      <c r="N273" s="208"/>
      <c r="O273" s="208"/>
      <c r="P273" s="208"/>
      <c r="Q273" s="208"/>
      <c r="R273" s="208"/>
      <c r="S273" s="208"/>
      <c r="T273" s="209"/>
      <c r="AT273" s="210" t="s">
        <v>176</v>
      </c>
      <c r="AU273" s="210" t="s">
        <v>81</v>
      </c>
      <c r="AV273" s="13" t="s">
        <v>79</v>
      </c>
      <c r="AW273" s="13" t="s">
        <v>34</v>
      </c>
      <c r="AX273" s="13" t="s">
        <v>72</v>
      </c>
      <c r="AY273" s="210" t="s">
        <v>158</v>
      </c>
    </row>
    <row r="274" spans="1:65" s="14" customFormat="1">
      <c r="B274" s="211"/>
      <c r="C274" s="212"/>
      <c r="D274" s="194" t="s">
        <v>176</v>
      </c>
      <c r="E274" s="213" t="s">
        <v>19</v>
      </c>
      <c r="F274" s="214" t="s">
        <v>1353</v>
      </c>
      <c r="G274" s="212"/>
      <c r="H274" s="215">
        <v>28.21</v>
      </c>
      <c r="I274" s="216"/>
      <c r="J274" s="212"/>
      <c r="K274" s="212"/>
      <c r="L274" s="217"/>
      <c r="M274" s="218"/>
      <c r="N274" s="219"/>
      <c r="O274" s="219"/>
      <c r="P274" s="219"/>
      <c r="Q274" s="219"/>
      <c r="R274" s="219"/>
      <c r="S274" s="219"/>
      <c r="T274" s="220"/>
      <c r="AT274" s="221" t="s">
        <v>176</v>
      </c>
      <c r="AU274" s="221" t="s">
        <v>81</v>
      </c>
      <c r="AV274" s="14" t="s">
        <v>81</v>
      </c>
      <c r="AW274" s="14" t="s">
        <v>34</v>
      </c>
      <c r="AX274" s="14" t="s">
        <v>72</v>
      </c>
      <c r="AY274" s="221" t="s">
        <v>158</v>
      </c>
    </row>
    <row r="275" spans="1:65" s="15" customFormat="1">
      <c r="B275" s="222"/>
      <c r="C275" s="223"/>
      <c r="D275" s="194" t="s">
        <v>176</v>
      </c>
      <c r="E275" s="224" t="s">
        <v>19</v>
      </c>
      <c r="F275" s="225" t="s">
        <v>179</v>
      </c>
      <c r="G275" s="223"/>
      <c r="H275" s="226">
        <v>28.21</v>
      </c>
      <c r="I275" s="227"/>
      <c r="J275" s="223"/>
      <c r="K275" s="223"/>
      <c r="L275" s="228"/>
      <c r="M275" s="229"/>
      <c r="N275" s="230"/>
      <c r="O275" s="230"/>
      <c r="P275" s="230"/>
      <c r="Q275" s="230"/>
      <c r="R275" s="230"/>
      <c r="S275" s="230"/>
      <c r="T275" s="231"/>
      <c r="AT275" s="232" t="s">
        <v>176</v>
      </c>
      <c r="AU275" s="232" t="s">
        <v>81</v>
      </c>
      <c r="AV275" s="15" t="s">
        <v>165</v>
      </c>
      <c r="AW275" s="15" t="s">
        <v>34</v>
      </c>
      <c r="AX275" s="15" t="s">
        <v>79</v>
      </c>
      <c r="AY275" s="232" t="s">
        <v>158</v>
      </c>
    </row>
    <row r="276" spans="1:65" s="2" customFormat="1" ht="24.25" customHeight="1">
      <c r="A276" s="37"/>
      <c r="B276" s="38"/>
      <c r="C276" s="233" t="s">
        <v>388</v>
      </c>
      <c r="D276" s="233" t="s">
        <v>220</v>
      </c>
      <c r="E276" s="234" t="s">
        <v>1354</v>
      </c>
      <c r="F276" s="235" t="s">
        <v>1355</v>
      </c>
      <c r="G276" s="236" t="s">
        <v>223</v>
      </c>
      <c r="H276" s="237">
        <v>0.81299999999999994</v>
      </c>
      <c r="I276" s="238"/>
      <c r="J276" s="239">
        <f>ROUND(I276*H276,2)</f>
        <v>0</v>
      </c>
      <c r="K276" s="235" t="s">
        <v>164</v>
      </c>
      <c r="L276" s="240"/>
      <c r="M276" s="241" t="s">
        <v>19</v>
      </c>
      <c r="N276" s="242" t="s">
        <v>43</v>
      </c>
      <c r="O276" s="67"/>
      <c r="P276" s="190">
        <f>O276*H276</f>
        <v>0</v>
      </c>
      <c r="Q276" s="190">
        <v>1</v>
      </c>
      <c r="R276" s="190">
        <f>Q276*H276</f>
        <v>0.81299999999999994</v>
      </c>
      <c r="S276" s="190">
        <v>0</v>
      </c>
      <c r="T276" s="191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192" t="s">
        <v>219</v>
      </c>
      <c r="AT276" s="192" t="s">
        <v>220</v>
      </c>
      <c r="AU276" s="192" t="s">
        <v>81</v>
      </c>
      <c r="AY276" s="20" t="s">
        <v>158</v>
      </c>
      <c r="BE276" s="193">
        <f>IF(N276="základní",J276,0)</f>
        <v>0</v>
      </c>
      <c r="BF276" s="193">
        <f>IF(N276="snížená",J276,0)</f>
        <v>0</v>
      </c>
      <c r="BG276" s="193">
        <f>IF(N276="zákl. přenesená",J276,0)</f>
        <v>0</v>
      </c>
      <c r="BH276" s="193">
        <f>IF(N276="sníž. přenesená",J276,0)</f>
        <v>0</v>
      </c>
      <c r="BI276" s="193">
        <f>IF(N276="nulová",J276,0)</f>
        <v>0</v>
      </c>
      <c r="BJ276" s="20" t="s">
        <v>79</v>
      </c>
      <c r="BK276" s="193">
        <f>ROUND(I276*H276,2)</f>
        <v>0</v>
      </c>
      <c r="BL276" s="20" t="s">
        <v>165</v>
      </c>
      <c r="BM276" s="192" t="s">
        <v>1356</v>
      </c>
    </row>
    <row r="277" spans="1:65" s="2" customFormat="1">
      <c r="A277" s="37"/>
      <c r="B277" s="38"/>
      <c r="C277" s="39"/>
      <c r="D277" s="194" t="s">
        <v>167</v>
      </c>
      <c r="E277" s="39"/>
      <c r="F277" s="195" t="s">
        <v>1355</v>
      </c>
      <c r="G277" s="39"/>
      <c r="H277" s="39"/>
      <c r="I277" s="196"/>
      <c r="J277" s="39"/>
      <c r="K277" s="39"/>
      <c r="L277" s="42"/>
      <c r="M277" s="197"/>
      <c r="N277" s="198"/>
      <c r="O277" s="67"/>
      <c r="P277" s="67"/>
      <c r="Q277" s="67"/>
      <c r="R277" s="67"/>
      <c r="S277" s="67"/>
      <c r="T277" s="68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T277" s="20" t="s">
        <v>167</v>
      </c>
      <c r="AU277" s="20" t="s">
        <v>81</v>
      </c>
    </row>
    <row r="278" spans="1:65" s="14" customFormat="1">
      <c r="B278" s="211"/>
      <c r="C278" s="212"/>
      <c r="D278" s="194" t="s">
        <v>176</v>
      </c>
      <c r="E278" s="213" t="s">
        <v>19</v>
      </c>
      <c r="F278" s="214" t="s">
        <v>1357</v>
      </c>
      <c r="G278" s="212"/>
      <c r="H278" s="215">
        <v>0.53400000000000003</v>
      </c>
      <c r="I278" s="216"/>
      <c r="J278" s="212"/>
      <c r="K278" s="212"/>
      <c r="L278" s="217"/>
      <c r="M278" s="218"/>
      <c r="N278" s="219"/>
      <c r="O278" s="219"/>
      <c r="P278" s="219"/>
      <c r="Q278" s="219"/>
      <c r="R278" s="219"/>
      <c r="S278" s="219"/>
      <c r="T278" s="220"/>
      <c r="AT278" s="221" t="s">
        <v>176</v>
      </c>
      <c r="AU278" s="221" t="s">
        <v>81</v>
      </c>
      <c r="AV278" s="14" t="s">
        <v>81</v>
      </c>
      <c r="AW278" s="14" t="s">
        <v>34</v>
      </c>
      <c r="AX278" s="14" t="s">
        <v>72</v>
      </c>
      <c r="AY278" s="221" t="s">
        <v>158</v>
      </c>
    </row>
    <row r="279" spans="1:65" s="14" customFormat="1">
      <c r="B279" s="211"/>
      <c r="C279" s="212"/>
      <c r="D279" s="194" t="s">
        <v>176</v>
      </c>
      <c r="E279" s="213" t="s">
        <v>19</v>
      </c>
      <c r="F279" s="214" t="s">
        <v>1358</v>
      </c>
      <c r="G279" s="212"/>
      <c r="H279" s="215">
        <v>0.27900000000000003</v>
      </c>
      <c r="I279" s="216"/>
      <c r="J279" s="212"/>
      <c r="K279" s="212"/>
      <c r="L279" s="217"/>
      <c r="M279" s="218"/>
      <c r="N279" s="219"/>
      <c r="O279" s="219"/>
      <c r="P279" s="219"/>
      <c r="Q279" s="219"/>
      <c r="R279" s="219"/>
      <c r="S279" s="219"/>
      <c r="T279" s="220"/>
      <c r="AT279" s="221" t="s">
        <v>176</v>
      </c>
      <c r="AU279" s="221" t="s">
        <v>81</v>
      </c>
      <c r="AV279" s="14" t="s">
        <v>81</v>
      </c>
      <c r="AW279" s="14" t="s">
        <v>34</v>
      </c>
      <c r="AX279" s="14" t="s">
        <v>72</v>
      </c>
      <c r="AY279" s="221" t="s">
        <v>158</v>
      </c>
    </row>
    <row r="280" spans="1:65" s="15" customFormat="1">
      <c r="B280" s="222"/>
      <c r="C280" s="223"/>
      <c r="D280" s="194" t="s">
        <v>176</v>
      </c>
      <c r="E280" s="224" t="s">
        <v>19</v>
      </c>
      <c r="F280" s="225" t="s">
        <v>179</v>
      </c>
      <c r="G280" s="223"/>
      <c r="H280" s="226">
        <v>0.81299999999999994</v>
      </c>
      <c r="I280" s="227"/>
      <c r="J280" s="223"/>
      <c r="K280" s="223"/>
      <c r="L280" s="228"/>
      <c r="M280" s="229"/>
      <c r="N280" s="230"/>
      <c r="O280" s="230"/>
      <c r="P280" s="230"/>
      <c r="Q280" s="230"/>
      <c r="R280" s="230"/>
      <c r="S280" s="230"/>
      <c r="T280" s="231"/>
      <c r="AT280" s="232" t="s">
        <v>176</v>
      </c>
      <c r="AU280" s="232" t="s">
        <v>81</v>
      </c>
      <c r="AV280" s="15" t="s">
        <v>165</v>
      </c>
      <c r="AW280" s="15" t="s">
        <v>34</v>
      </c>
      <c r="AX280" s="15" t="s">
        <v>79</v>
      </c>
      <c r="AY280" s="232" t="s">
        <v>158</v>
      </c>
    </row>
    <row r="281" spans="1:65" s="2" customFormat="1" ht="21.75" customHeight="1">
      <c r="A281" s="37"/>
      <c r="B281" s="38"/>
      <c r="C281" s="233" t="s">
        <v>394</v>
      </c>
      <c r="D281" s="233" t="s">
        <v>220</v>
      </c>
      <c r="E281" s="234" t="s">
        <v>1359</v>
      </c>
      <c r="F281" s="235" t="s">
        <v>1360</v>
      </c>
      <c r="G281" s="236" t="s">
        <v>223</v>
      </c>
      <c r="H281" s="237">
        <v>0.13800000000000001</v>
      </c>
      <c r="I281" s="238"/>
      <c r="J281" s="239">
        <f>ROUND(I281*H281,2)</f>
        <v>0</v>
      </c>
      <c r="K281" s="235" t="s">
        <v>164</v>
      </c>
      <c r="L281" s="240"/>
      <c r="M281" s="241" t="s">
        <v>19</v>
      </c>
      <c r="N281" s="242" t="s">
        <v>43</v>
      </c>
      <c r="O281" s="67"/>
      <c r="P281" s="190">
        <f>O281*H281</f>
        <v>0</v>
      </c>
      <c r="Q281" s="190">
        <v>1</v>
      </c>
      <c r="R281" s="190">
        <f>Q281*H281</f>
        <v>0.13800000000000001</v>
      </c>
      <c r="S281" s="190">
        <v>0</v>
      </c>
      <c r="T281" s="191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192" t="s">
        <v>219</v>
      </c>
      <c r="AT281" s="192" t="s">
        <v>220</v>
      </c>
      <c r="AU281" s="192" t="s">
        <v>81</v>
      </c>
      <c r="AY281" s="20" t="s">
        <v>158</v>
      </c>
      <c r="BE281" s="193">
        <f>IF(N281="základní",J281,0)</f>
        <v>0</v>
      </c>
      <c r="BF281" s="193">
        <f>IF(N281="snížená",J281,0)</f>
        <v>0</v>
      </c>
      <c r="BG281" s="193">
        <f>IF(N281="zákl. přenesená",J281,0)</f>
        <v>0</v>
      </c>
      <c r="BH281" s="193">
        <f>IF(N281="sníž. přenesená",J281,0)</f>
        <v>0</v>
      </c>
      <c r="BI281" s="193">
        <f>IF(N281="nulová",J281,0)</f>
        <v>0</v>
      </c>
      <c r="BJ281" s="20" t="s">
        <v>79</v>
      </c>
      <c r="BK281" s="193">
        <f>ROUND(I281*H281,2)</f>
        <v>0</v>
      </c>
      <c r="BL281" s="20" t="s">
        <v>165</v>
      </c>
      <c r="BM281" s="192" t="s">
        <v>1361</v>
      </c>
    </row>
    <row r="282" spans="1:65" s="2" customFormat="1">
      <c r="A282" s="37"/>
      <c r="B282" s="38"/>
      <c r="C282" s="39"/>
      <c r="D282" s="194" t="s">
        <v>167</v>
      </c>
      <c r="E282" s="39"/>
      <c r="F282" s="195" t="s">
        <v>1360</v>
      </c>
      <c r="G282" s="39"/>
      <c r="H282" s="39"/>
      <c r="I282" s="196"/>
      <c r="J282" s="39"/>
      <c r="K282" s="39"/>
      <c r="L282" s="42"/>
      <c r="M282" s="197"/>
      <c r="N282" s="198"/>
      <c r="O282" s="67"/>
      <c r="P282" s="67"/>
      <c r="Q282" s="67"/>
      <c r="R282" s="67"/>
      <c r="S282" s="67"/>
      <c r="T282" s="68"/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T282" s="20" t="s">
        <v>167</v>
      </c>
      <c r="AU282" s="20" t="s">
        <v>81</v>
      </c>
    </row>
    <row r="283" spans="1:65" s="13" customFormat="1">
      <c r="B283" s="201"/>
      <c r="C283" s="202"/>
      <c r="D283" s="194" t="s">
        <v>176</v>
      </c>
      <c r="E283" s="203" t="s">
        <v>19</v>
      </c>
      <c r="F283" s="204" t="s">
        <v>1362</v>
      </c>
      <c r="G283" s="202"/>
      <c r="H283" s="203" t="s">
        <v>19</v>
      </c>
      <c r="I283" s="205"/>
      <c r="J283" s="202"/>
      <c r="K283" s="202"/>
      <c r="L283" s="206"/>
      <c r="M283" s="207"/>
      <c r="N283" s="208"/>
      <c r="O283" s="208"/>
      <c r="P283" s="208"/>
      <c r="Q283" s="208"/>
      <c r="R283" s="208"/>
      <c r="S283" s="208"/>
      <c r="T283" s="209"/>
      <c r="AT283" s="210" t="s">
        <v>176</v>
      </c>
      <c r="AU283" s="210" t="s">
        <v>81</v>
      </c>
      <c r="AV283" s="13" t="s">
        <v>79</v>
      </c>
      <c r="AW283" s="13" t="s">
        <v>34</v>
      </c>
      <c r="AX283" s="13" t="s">
        <v>72</v>
      </c>
      <c r="AY283" s="210" t="s">
        <v>158</v>
      </c>
    </row>
    <row r="284" spans="1:65" s="14" customFormat="1">
      <c r="B284" s="211"/>
      <c r="C284" s="212"/>
      <c r="D284" s="194" t="s">
        <v>176</v>
      </c>
      <c r="E284" s="213" t="s">
        <v>19</v>
      </c>
      <c r="F284" s="214" t="s">
        <v>1363</v>
      </c>
      <c r="G284" s="212"/>
      <c r="H284" s="215">
        <v>0.13800000000000001</v>
      </c>
      <c r="I284" s="216"/>
      <c r="J284" s="212"/>
      <c r="K284" s="212"/>
      <c r="L284" s="217"/>
      <c r="M284" s="218"/>
      <c r="N284" s="219"/>
      <c r="O284" s="219"/>
      <c r="P284" s="219"/>
      <c r="Q284" s="219"/>
      <c r="R284" s="219"/>
      <c r="S284" s="219"/>
      <c r="T284" s="220"/>
      <c r="AT284" s="221" t="s">
        <v>176</v>
      </c>
      <c r="AU284" s="221" t="s">
        <v>81</v>
      </c>
      <c r="AV284" s="14" t="s">
        <v>81</v>
      </c>
      <c r="AW284" s="14" t="s">
        <v>34</v>
      </c>
      <c r="AX284" s="14" t="s">
        <v>72</v>
      </c>
      <c r="AY284" s="221" t="s">
        <v>158</v>
      </c>
    </row>
    <row r="285" spans="1:65" s="15" customFormat="1">
      <c r="B285" s="222"/>
      <c r="C285" s="223"/>
      <c r="D285" s="194" t="s">
        <v>176</v>
      </c>
      <c r="E285" s="224" t="s">
        <v>19</v>
      </c>
      <c r="F285" s="225" t="s">
        <v>179</v>
      </c>
      <c r="G285" s="223"/>
      <c r="H285" s="226">
        <v>0.13800000000000001</v>
      </c>
      <c r="I285" s="227"/>
      <c r="J285" s="223"/>
      <c r="K285" s="223"/>
      <c r="L285" s="228"/>
      <c r="M285" s="229"/>
      <c r="N285" s="230"/>
      <c r="O285" s="230"/>
      <c r="P285" s="230"/>
      <c r="Q285" s="230"/>
      <c r="R285" s="230"/>
      <c r="S285" s="230"/>
      <c r="T285" s="231"/>
      <c r="AT285" s="232" t="s">
        <v>176</v>
      </c>
      <c r="AU285" s="232" t="s">
        <v>81</v>
      </c>
      <c r="AV285" s="15" t="s">
        <v>165</v>
      </c>
      <c r="AW285" s="15" t="s">
        <v>34</v>
      </c>
      <c r="AX285" s="15" t="s">
        <v>79</v>
      </c>
      <c r="AY285" s="232" t="s">
        <v>158</v>
      </c>
    </row>
    <row r="286" spans="1:65" s="2" customFormat="1" ht="21.75" customHeight="1">
      <c r="A286" s="37"/>
      <c r="B286" s="38"/>
      <c r="C286" s="181" t="s">
        <v>402</v>
      </c>
      <c r="D286" s="181" t="s">
        <v>160</v>
      </c>
      <c r="E286" s="182" t="s">
        <v>1364</v>
      </c>
      <c r="F286" s="183" t="s">
        <v>1365</v>
      </c>
      <c r="G286" s="184" t="s">
        <v>163</v>
      </c>
      <c r="H286" s="185">
        <v>76.146000000000001</v>
      </c>
      <c r="I286" s="186"/>
      <c r="J286" s="187">
        <f>ROUND(I286*H286,2)</f>
        <v>0</v>
      </c>
      <c r="K286" s="183" t="s">
        <v>164</v>
      </c>
      <c r="L286" s="42"/>
      <c r="M286" s="188" t="s">
        <v>19</v>
      </c>
      <c r="N286" s="189" t="s">
        <v>43</v>
      </c>
      <c r="O286" s="67"/>
      <c r="P286" s="190">
        <f>O286*H286</f>
        <v>0</v>
      </c>
      <c r="Q286" s="190">
        <v>3.6999999999999999E-4</v>
      </c>
      <c r="R286" s="190">
        <f>Q286*H286</f>
        <v>2.8174020000000001E-2</v>
      </c>
      <c r="S286" s="190">
        <v>0.06</v>
      </c>
      <c r="T286" s="191">
        <f>S286*H286</f>
        <v>4.5687600000000002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192" t="s">
        <v>165</v>
      </c>
      <c r="AT286" s="192" t="s">
        <v>160</v>
      </c>
      <c r="AU286" s="192" t="s">
        <v>81</v>
      </c>
      <c r="AY286" s="20" t="s">
        <v>158</v>
      </c>
      <c r="BE286" s="193">
        <f>IF(N286="základní",J286,0)</f>
        <v>0</v>
      </c>
      <c r="BF286" s="193">
        <f>IF(N286="snížená",J286,0)</f>
        <v>0</v>
      </c>
      <c r="BG286" s="193">
        <f>IF(N286="zákl. přenesená",J286,0)</f>
        <v>0</v>
      </c>
      <c r="BH286" s="193">
        <f>IF(N286="sníž. přenesená",J286,0)</f>
        <v>0</v>
      </c>
      <c r="BI286" s="193">
        <f>IF(N286="nulová",J286,0)</f>
        <v>0</v>
      </c>
      <c r="BJ286" s="20" t="s">
        <v>79</v>
      </c>
      <c r="BK286" s="193">
        <f>ROUND(I286*H286,2)</f>
        <v>0</v>
      </c>
      <c r="BL286" s="20" t="s">
        <v>165</v>
      </c>
      <c r="BM286" s="192" t="s">
        <v>1366</v>
      </c>
    </row>
    <row r="287" spans="1:65" s="2" customFormat="1">
      <c r="A287" s="37"/>
      <c r="B287" s="38"/>
      <c r="C287" s="39"/>
      <c r="D287" s="194" t="s">
        <v>167</v>
      </c>
      <c r="E287" s="39"/>
      <c r="F287" s="195" t="s">
        <v>1367</v>
      </c>
      <c r="G287" s="39"/>
      <c r="H287" s="39"/>
      <c r="I287" s="196"/>
      <c r="J287" s="39"/>
      <c r="K287" s="39"/>
      <c r="L287" s="42"/>
      <c r="M287" s="197"/>
      <c r="N287" s="198"/>
      <c r="O287" s="67"/>
      <c r="P287" s="67"/>
      <c r="Q287" s="67"/>
      <c r="R287" s="67"/>
      <c r="S287" s="67"/>
      <c r="T287" s="68"/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T287" s="20" t="s">
        <v>167</v>
      </c>
      <c r="AU287" s="20" t="s">
        <v>81</v>
      </c>
    </row>
    <row r="288" spans="1:65" s="2" customFormat="1">
      <c r="A288" s="37"/>
      <c r="B288" s="38"/>
      <c r="C288" s="39"/>
      <c r="D288" s="199" t="s">
        <v>169</v>
      </c>
      <c r="E288" s="39"/>
      <c r="F288" s="200" t="s">
        <v>1368</v>
      </c>
      <c r="G288" s="39"/>
      <c r="H288" s="39"/>
      <c r="I288" s="196"/>
      <c r="J288" s="39"/>
      <c r="K288" s="39"/>
      <c r="L288" s="42"/>
      <c r="M288" s="197"/>
      <c r="N288" s="198"/>
      <c r="O288" s="67"/>
      <c r="P288" s="67"/>
      <c r="Q288" s="67"/>
      <c r="R288" s="67"/>
      <c r="S288" s="67"/>
      <c r="T288" s="68"/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T288" s="20" t="s">
        <v>169</v>
      </c>
      <c r="AU288" s="20" t="s">
        <v>81</v>
      </c>
    </row>
    <row r="289" spans="1:65" s="13" customFormat="1">
      <c r="B289" s="201"/>
      <c r="C289" s="202"/>
      <c r="D289" s="194" t="s">
        <v>176</v>
      </c>
      <c r="E289" s="203" t="s">
        <v>19</v>
      </c>
      <c r="F289" s="204" t="s">
        <v>1369</v>
      </c>
      <c r="G289" s="202"/>
      <c r="H289" s="203" t="s">
        <v>19</v>
      </c>
      <c r="I289" s="205"/>
      <c r="J289" s="202"/>
      <c r="K289" s="202"/>
      <c r="L289" s="206"/>
      <c r="M289" s="207"/>
      <c r="N289" s="208"/>
      <c r="O289" s="208"/>
      <c r="P289" s="208"/>
      <c r="Q289" s="208"/>
      <c r="R289" s="208"/>
      <c r="S289" s="208"/>
      <c r="T289" s="209"/>
      <c r="AT289" s="210" t="s">
        <v>176</v>
      </c>
      <c r="AU289" s="210" t="s">
        <v>81</v>
      </c>
      <c r="AV289" s="13" t="s">
        <v>79</v>
      </c>
      <c r="AW289" s="13" t="s">
        <v>34</v>
      </c>
      <c r="AX289" s="13" t="s">
        <v>72</v>
      </c>
      <c r="AY289" s="210" t="s">
        <v>158</v>
      </c>
    </row>
    <row r="290" spans="1:65" s="14" customFormat="1">
      <c r="B290" s="211"/>
      <c r="C290" s="212"/>
      <c r="D290" s="194" t="s">
        <v>176</v>
      </c>
      <c r="E290" s="213" t="s">
        <v>19</v>
      </c>
      <c r="F290" s="214" t="s">
        <v>1353</v>
      </c>
      <c r="G290" s="212"/>
      <c r="H290" s="215">
        <v>28.21</v>
      </c>
      <c r="I290" s="216"/>
      <c r="J290" s="212"/>
      <c r="K290" s="212"/>
      <c r="L290" s="217"/>
      <c r="M290" s="218"/>
      <c r="N290" s="219"/>
      <c r="O290" s="219"/>
      <c r="P290" s="219"/>
      <c r="Q290" s="219"/>
      <c r="R290" s="219"/>
      <c r="S290" s="219"/>
      <c r="T290" s="220"/>
      <c r="AT290" s="221" t="s">
        <v>176</v>
      </c>
      <c r="AU290" s="221" t="s">
        <v>81</v>
      </c>
      <c r="AV290" s="14" t="s">
        <v>81</v>
      </c>
      <c r="AW290" s="14" t="s">
        <v>34</v>
      </c>
      <c r="AX290" s="14" t="s">
        <v>72</v>
      </c>
      <c r="AY290" s="221" t="s">
        <v>158</v>
      </c>
    </row>
    <row r="291" spans="1:65" s="13" customFormat="1">
      <c r="B291" s="201"/>
      <c r="C291" s="202"/>
      <c r="D291" s="194" t="s">
        <v>176</v>
      </c>
      <c r="E291" s="203" t="s">
        <v>19</v>
      </c>
      <c r="F291" s="204" t="s">
        <v>1370</v>
      </c>
      <c r="G291" s="202"/>
      <c r="H291" s="203" t="s">
        <v>19</v>
      </c>
      <c r="I291" s="205"/>
      <c r="J291" s="202"/>
      <c r="K291" s="202"/>
      <c r="L291" s="206"/>
      <c r="M291" s="207"/>
      <c r="N291" s="208"/>
      <c r="O291" s="208"/>
      <c r="P291" s="208"/>
      <c r="Q291" s="208"/>
      <c r="R291" s="208"/>
      <c r="S291" s="208"/>
      <c r="T291" s="209"/>
      <c r="AT291" s="210" t="s">
        <v>176</v>
      </c>
      <c r="AU291" s="210" t="s">
        <v>81</v>
      </c>
      <c r="AV291" s="13" t="s">
        <v>79</v>
      </c>
      <c r="AW291" s="13" t="s">
        <v>34</v>
      </c>
      <c r="AX291" s="13" t="s">
        <v>72</v>
      </c>
      <c r="AY291" s="210" t="s">
        <v>158</v>
      </c>
    </row>
    <row r="292" spans="1:65" s="14" customFormat="1">
      <c r="B292" s="211"/>
      <c r="C292" s="212"/>
      <c r="D292" s="194" t="s">
        <v>176</v>
      </c>
      <c r="E292" s="213" t="s">
        <v>19</v>
      </c>
      <c r="F292" s="214" t="s">
        <v>1371</v>
      </c>
      <c r="G292" s="212"/>
      <c r="H292" s="215">
        <v>47.936</v>
      </c>
      <c r="I292" s="216"/>
      <c r="J292" s="212"/>
      <c r="K292" s="212"/>
      <c r="L292" s="217"/>
      <c r="M292" s="218"/>
      <c r="N292" s="219"/>
      <c r="O292" s="219"/>
      <c r="P292" s="219"/>
      <c r="Q292" s="219"/>
      <c r="R292" s="219"/>
      <c r="S292" s="219"/>
      <c r="T292" s="220"/>
      <c r="AT292" s="221" t="s">
        <v>176</v>
      </c>
      <c r="AU292" s="221" t="s">
        <v>81</v>
      </c>
      <c r="AV292" s="14" t="s">
        <v>81</v>
      </c>
      <c r="AW292" s="14" t="s">
        <v>34</v>
      </c>
      <c r="AX292" s="14" t="s">
        <v>72</v>
      </c>
      <c r="AY292" s="221" t="s">
        <v>158</v>
      </c>
    </row>
    <row r="293" spans="1:65" s="15" customFormat="1">
      <c r="B293" s="222"/>
      <c r="C293" s="223"/>
      <c r="D293" s="194" t="s">
        <v>176</v>
      </c>
      <c r="E293" s="224" t="s">
        <v>19</v>
      </c>
      <c r="F293" s="225" t="s">
        <v>179</v>
      </c>
      <c r="G293" s="223"/>
      <c r="H293" s="226">
        <v>76.146000000000001</v>
      </c>
      <c r="I293" s="227"/>
      <c r="J293" s="223"/>
      <c r="K293" s="223"/>
      <c r="L293" s="228"/>
      <c r="M293" s="229"/>
      <c r="N293" s="230"/>
      <c r="O293" s="230"/>
      <c r="P293" s="230"/>
      <c r="Q293" s="230"/>
      <c r="R293" s="230"/>
      <c r="S293" s="230"/>
      <c r="T293" s="231"/>
      <c r="AT293" s="232" t="s">
        <v>176</v>
      </c>
      <c r="AU293" s="232" t="s">
        <v>81</v>
      </c>
      <c r="AV293" s="15" t="s">
        <v>165</v>
      </c>
      <c r="AW293" s="15" t="s">
        <v>34</v>
      </c>
      <c r="AX293" s="15" t="s">
        <v>79</v>
      </c>
      <c r="AY293" s="232" t="s">
        <v>158</v>
      </c>
    </row>
    <row r="294" spans="1:65" s="2" customFormat="1" ht="24.25" customHeight="1">
      <c r="A294" s="37"/>
      <c r="B294" s="38"/>
      <c r="C294" s="181" t="s">
        <v>408</v>
      </c>
      <c r="D294" s="181" t="s">
        <v>160</v>
      </c>
      <c r="E294" s="182" t="s">
        <v>1372</v>
      </c>
      <c r="F294" s="183" t="s">
        <v>1373</v>
      </c>
      <c r="G294" s="184" t="s">
        <v>282</v>
      </c>
      <c r="H294" s="185">
        <v>654.07000000000005</v>
      </c>
      <c r="I294" s="186"/>
      <c r="J294" s="187">
        <f>ROUND(I294*H294,2)</f>
        <v>0</v>
      </c>
      <c r="K294" s="183" t="s">
        <v>164</v>
      </c>
      <c r="L294" s="42"/>
      <c r="M294" s="188" t="s">
        <v>19</v>
      </c>
      <c r="N294" s="189" t="s">
        <v>43</v>
      </c>
      <c r="O294" s="67"/>
      <c r="P294" s="190">
        <f>O294*H294</f>
        <v>0</v>
      </c>
      <c r="Q294" s="190">
        <v>0</v>
      </c>
      <c r="R294" s="190">
        <f>Q294*H294</f>
        <v>0</v>
      </c>
      <c r="S294" s="190">
        <v>0</v>
      </c>
      <c r="T294" s="191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192" t="s">
        <v>165</v>
      </c>
      <c r="AT294" s="192" t="s">
        <v>160</v>
      </c>
      <c r="AU294" s="192" t="s">
        <v>81</v>
      </c>
      <c r="AY294" s="20" t="s">
        <v>158</v>
      </c>
      <c r="BE294" s="193">
        <f>IF(N294="základní",J294,0)</f>
        <v>0</v>
      </c>
      <c r="BF294" s="193">
        <f>IF(N294="snížená",J294,0)</f>
        <v>0</v>
      </c>
      <c r="BG294" s="193">
        <f>IF(N294="zákl. přenesená",J294,0)</f>
        <v>0</v>
      </c>
      <c r="BH294" s="193">
        <f>IF(N294="sníž. přenesená",J294,0)</f>
        <v>0</v>
      </c>
      <c r="BI294" s="193">
        <f>IF(N294="nulová",J294,0)</f>
        <v>0</v>
      </c>
      <c r="BJ294" s="20" t="s">
        <v>79</v>
      </c>
      <c r="BK294" s="193">
        <f>ROUND(I294*H294,2)</f>
        <v>0</v>
      </c>
      <c r="BL294" s="20" t="s">
        <v>165</v>
      </c>
      <c r="BM294" s="192" t="s">
        <v>1374</v>
      </c>
    </row>
    <row r="295" spans="1:65" s="2" customFormat="1" ht="45">
      <c r="A295" s="37"/>
      <c r="B295" s="38"/>
      <c r="C295" s="39"/>
      <c r="D295" s="194" t="s">
        <v>167</v>
      </c>
      <c r="E295" s="39"/>
      <c r="F295" s="195" t="s">
        <v>1375</v>
      </c>
      <c r="G295" s="39"/>
      <c r="H295" s="39"/>
      <c r="I295" s="196"/>
      <c r="J295" s="39"/>
      <c r="K295" s="39"/>
      <c r="L295" s="42"/>
      <c r="M295" s="197"/>
      <c r="N295" s="198"/>
      <c r="O295" s="67"/>
      <c r="P295" s="67"/>
      <c r="Q295" s="67"/>
      <c r="R295" s="67"/>
      <c r="S295" s="67"/>
      <c r="T295" s="68"/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T295" s="20" t="s">
        <v>167</v>
      </c>
      <c r="AU295" s="20" t="s">
        <v>81</v>
      </c>
    </row>
    <row r="296" spans="1:65" s="2" customFormat="1">
      <c r="A296" s="37"/>
      <c r="B296" s="38"/>
      <c r="C296" s="39"/>
      <c r="D296" s="199" t="s">
        <v>169</v>
      </c>
      <c r="E296" s="39"/>
      <c r="F296" s="200" t="s">
        <v>1376</v>
      </c>
      <c r="G296" s="39"/>
      <c r="H296" s="39"/>
      <c r="I296" s="196"/>
      <c r="J296" s="39"/>
      <c r="K296" s="39"/>
      <c r="L296" s="42"/>
      <c r="M296" s="197"/>
      <c r="N296" s="198"/>
      <c r="O296" s="67"/>
      <c r="P296" s="67"/>
      <c r="Q296" s="67"/>
      <c r="R296" s="67"/>
      <c r="S296" s="67"/>
      <c r="T296" s="68"/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T296" s="20" t="s">
        <v>169</v>
      </c>
      <c r="AU296" s="20" t="s">
        <v>81</v>
      </c>
    </row>
    <row r="297" spans="1:65" s="13" customFormat="1">
      <c r="B297" s="201"/>
      <c r="C297" s="202"/>
      <c r="D297" s="194" t="s">
        <v>176</v>
      </c>
      <c r="E297" s="203" t="s">
        <v>19</v>
      </c>
      <c r="F297" s="204" t="s">
        <v>1362</v>
      </c>
      <c r="G297" s="202"/>
      <c r="H297" s="203" t="s">
        <v>19</v>
      </c>
      <c r="I297" s="205"/>
      <c r="J297" s="202"/>
      <c r="K297" s="202"/>
      <c r="L297" s="206"/>
      <c r="M297" s="207"/>
      <c r="N297" s="208"/>
      <c r="O297" s="208"/>
      <c r="P297" s="208"/>
      <c r="Q297" s="208"/>
      <c r="R297" s="208"/>
      <c r="S297" s="208"/>
      <c r="T297" s="209"/>
      <c r="AT297" s="210" t="s">
        <v>176</v>
      </c>
      <c r="AU297" s="210" t="s">
        <v>81</v>
      </c>
      <c r="AV297" s="13" t="s">
        <v>79</v>
      </c>
      <c r="AW297" s="13" t="s">
        <v>34</v>
      </c>
      <c r="AX297" s="13" t="s">
        <v>72</v>
      </c>
      <c r="AY297" s="210" t="s">
        <v>158</v>
      </c>
    </row>
    <row r="298" spans="1:65" s="14" customFormat="1">
      <c r="B298" s="211"/>
      <c r="C298" s="212"/>
      <c r="D298" s="194" t="s">
        <v>176</v>
      </c>
      <c r="E298" s="213" t="s">
        <v>19</v>
      </c>
      <c r="F298" s="214" t="s">
        <v>1377</v>
      </c>
      <c r="G298" s="212"/>
      <c r="H298" s="215">
        <v>131.88</v>
      </c>
      <c r="I298" s="216"/>
      <c r="J298" s="212"/>
      <c r="K298" s="212"/>
      <c r="L298" s="217"/>
      <c r="M298" s="218"/>
      <c r="N298" s="219"/>
      <c r="O298" s="219"/>
      <c r="P298" s="219"/>
      <c r="Q298" s="219"/>
      <c r="R298" s="219"/>
      <c r="S298" s="219"/>
      <c r="T298" s="220"/>
      <c r="AT298" s="221" t="s">
        <v>176</v>
      </c>
      <c r="AU298" s="221" t="s">
        <v>81</v>
      </c>
      <c r="AV298" s="14" t="s">
        <v>81</v>
      </c>
      <c r="AW298" s="14" t="s">
        <v>34</v>
      </c>
      <c r="AX298" s="14" t="s">
        <v>72</v>
      </c>
      <c r="AY298" s="221" t="s">
        <v>158</v>
      </c>
    </row>
    <row r="299" spans="1:65" s="13" customFormat="1">
      <c r="B299" s="201"/>
      <c r="C299" s="202"/>
      <c r="D299" s="194" t="s">
        <v>176</v>
      </c>
      <c r="E299" s="203" t="s">
        <v>19</v>
      </c>
      <c r="F299" s="204" t="s">
        <v>1378</v>
      </c>
      <c r="G299" s="202"/>
      <c r="H299" s="203" t="s">
        <v>19</v>
      </c>
      <c r="I299" s="205"/>
      <c r="J299" s="202"/>
      <c r="K299" s="202"/>
      <c r="L299" s="206"/>
      <c r="M299" s="207"/>
      <c r="N299" s="208"/>
      <c r="O299" s="208"/>
      <c r="P299" s="208"/>
      <c r="Q299" s="208"/>
      <c r="R299" s="208"/>
      <c r="S299" s="208"/>
      <c r="T299" s="209"/>
      <c r="AT299" s="210" t="s">
        <v>176</v>
      </c>
      <c r="AU299" s="210" t="s">
        <v>81</v>
      </c>
      <c r="AV299" s="13" t="s">
        <v>79</v>
      </c>
      <c r="AW299" s="13" t="s">
        <v>34</v>
      </c>
      <c r="AX299" s="13" t="s">
        <v>72</v>
      </c>
      <c r="AY299" s="210" t="s">
        <v>158</v>
      </c>
    </row>
    <row r="300" spans="1:65" s="13" customFormat="1">
      <c r="B300" s="201"/>
      <c r="C300" s="202"/>
      <c r="D300" s="194" t="s">
        <v>176</v>
      </c>
      <c r="E300" s="203" t="s">
        <v>19</v>
      </c>
      <c r="F300" s="204" t="s">
        <v>1379</v>
      </c>
      <c r="G300" s="202"/>
      <c r="H300" s="203" t="s">
        <v>19</v>
      </c>
      <c r="I300" s="205"/>
      <c r="J300" s="202"/>
      <c r="K300" s="202"/>
      <c r="L300" s="206"/>
      <c r="M300" s="207"/>
      <c r="N300" s="208"/>
      <c r="O300" s="208"/>
      <c r="P300" s="208"/>
      <c r="Q300" s="208"/>
      <c r="R300" s="208"/>
      <c r="S300" s="208"/>
      <c r="T300" s="209"/>
      <c r="AT300" s="210" t="s">
        <v>176</v>
      </c>
      <c r="AU300" s="210" t="s">
        <v>81</v>
      </c>
      <c r="AV300" s="13" t="s">
        <v>79</v>
      </c>
      <c r="AW300" s="13" t="s">
        <v>34</v>
      </c>
      <c r="AX300" s="13" t="s">
        <v>72</v>
      </c>
      <c r="AY300" s="210" t="s">
        <v>158</v>
      </c>
    </row>
    <row r="301" spans="1:65" s="14" customFormat="1">
      <c r="B301" s="211"/>
      <c r="C301" s="212"/>
      <c r="D301" s="194" t="s">
        <v>176</v>
      </c>
      <c r="E301" s="213" t="s">
        <v>19</v>
      </c>
      <c r="F301" s="214" t="s">
        <v>1380</v>
      </c>
      <c r="G301" s="212"/>
      <c r="H301" s="215">
        <v>29.744</v>
      </c>
      <c r="I301" s="216"/>
      <c r="J301" s="212"/>
      <c r="K301" s="212"/>
      <c r="L301" s="217"/>
      <c r="M301" s="218"/>
      <c r="N301" s="219"/>
      <c r="O301" s="219"/>
      <c r="P301" s="219"/>
      <c r="Q301" s="219"/>
      <c r="R301" s="219"/>
      <c r="S301" s="219"/>
      <c r="T301" s="220"/>
      <c r="AT301" s="221" t="s">
        <v>176</v>
      </c>
      <c r="AU301" s="221" t="s">
        <v>81</v>
      </c>
      <c r="AV301" s="14" t="s">
        <v>81</v>
      </c>
      <c r="AW301" s="14" t="s">
        <v>34</v>
      </c>
      <c r="AX301" s="14" t="s">
        <v>72</v>
      </c>
      <c r="AY301" s="221" t="s">
        <v>158</v>
      </c>
    </row>
    <row r="302" spans="1:65" s="13" customFormat="1">
      <c r="B302" s="201"/>
      <c r="C302" s="202"/>
      <c r="D302" s="194" t="s">
        <v>176</v>
      </c>
      <c r="E302" s="203" t="s">
        <v>19</v>
      </c>
      <c r="F302" s="204" t="s">
        <v>1378</v>
      </c>
      <c r="G302" s="202"/>
      <c r="H302" s="203" t="s">
        <v>19</v>
      </c>
      <c r="I302" s="205"/>
      <c r="J302" s="202"/>
      <c r="K302" s="202"/>
      <c r="L302" s="206"/>
      <c r="M302" s="207"/>
      <c r="N302" s="208"/>
      <c r="O302" s="208"/>
      <c r="P302" s="208"/>
      <c r="Q302" s="208"/>
      <c r="R302" s="208"/>
      <c r="S302" s="208"/>
      <c r="T302" s="209"/>
      <c r="AT302" s="210" t="s">
        <v>176</v>
      </c>
      <c r="AU302" s="210" t="s">
        <v>81</v>
      </c>
      <c r="AV302" s="13" t="s">
        <v>79</v>
      </c>
      <c r="AW302" s="13" t="s">
        <v>34</v>
      </c>
      <c r="AX302" s="13" t="s">
        <v>72</v>
      </c>
      <c r="AY302" s="210" t="s">
        <v>158</v>
      </c>
    </row>
    <row r="303" spans="1:65" s="13" customFormat="1">
      <c r="B303" s="201"/>
      <c r="C303" s="202"/>
      <c r="D303" s="194" t="s">
        <v>176</v>
      </c>
      <c r="E303" s="203" t="s">
        <v>19</v>
      </c>
      <c r="F303" s="204" t="s">
        <v>1381</v>
      </c>
      <c r="G303" s="202"/>
      <c r="H303" s="203" t="s">
        <v>19</v>
      </c>
      <c r="I303" s="205"/>
      <c r="J303" s="202"/>
      <c r="K303" s="202"/>
      <c r="L303" s="206"/>
      <c r="M303" s="207"/>
      <c r="N303" s="208"/>
      <c r="O303" s="208"/>
      <c r="P303" s="208"/>
      <c r="Q303" s="208"/>
      <c r="R303" s="208"/>
      <c r="S303" s="208"/>
      <c r="T303" s="209"/>
      <c r="AT303" s="210" t="s">
        <v>176</v>
      </c>
      <c r="AU303" s="210" t="s">
        <v>81</v>
      </c>
      <c r="AV303" s="13" t="s">
        <v>79</v>
      </c>
      <c r="AW303" s="13" t="s">
        <v>34</v>
      </c>
      <c r="AX303" s="13" t="s">
        <v>72</v>
      </c>
      <c r="AY303" s="210" t="s">
        <v>158</v>
      </c>
    </row>
    <row r="304" spans="1:65" s="14" customFormat="1">
      <c r="B304" s="211"/>
      <c r="C304" s="212"/>
      <c r="D304" s="194" t="s">
        <v>176</v>
      </c>
      <c r="E304" s="213" t="s">
        <v>19</v>
      </c>
      <c r="F304" s="214" t="s">
        <v>1382</v>
      </c>
      <c r="G304" s="212"/>
      <c r="H304" s="215">
        <v>108.506</v>
      </c>
      <c r="I304" s="216"/>
      <c r="J304" s="212"/>
      <c r="K304" s="212"/>
      <c r="L304" s="217"/>
      <c r="M304" s="218"/>
      <c r="N304" s="219"/>
      <c r="O304" s="219"/>
      <c r="P304" s="219"/>
      <c r="Q304" s="219"/>
      <c r="R304" s="219"/>
      <c r="S304" s="219"/>
      <c r="T304" s="220"/>
      <c r="AT304" s="221" t="s">
        <v>176</v>
      </c>
      <c r="AU304" s="221" t="s">
        <v>81</v>
      </c>
      <c r="AV304" s="14" t="s">
        <v>81</v>
      </c>
      <c r="AW304" s="14" t="s">
        <v>34</v>
      </c>
      <c r="AX304" s="14" t="s">
        <v>72</v>
      </c>
      <c r="AY304" s="221" t="s">
        <v>158</v>
      </c>
    </row>
    <row r="305" spans="1:65" s="13" customFormat="1">
      <c r="B305" s="201"/>
      <c r="C305" s="202"/>
      <c r="D305" s="194" t="s">
        <v>176</v>
      </c>
      <c r="E305" s="203" t="s">
        <v>19</v>
      </c>
      <c r="F305" s="204" t="s">
        <v>1383</v>
      </c>
      <c r="G305" s="202"/>
      <c r="H305" s="203" t="s">
        <v>19</v>
      </c>
      <c r="I305" s="205"/>
      <c r="J305" s="202"/>
      <c r="K305" s="202"/>
      <c r="L305" s="206"/>
      <c r="M305" s="207"/>
      <c r="N305" s="208"/>
      <c r="O305" s="208"/>
      <c r="P305" s="208"/>
      <c r="Q305" s="208"/>
      <c r="R305" s="208"/>
      <c r="S305" s="208"/>
      <c r="T305" s="209"/>
      <c r="AT305" s="210" t="s">
        <v>176</v>
      </c>
      <c r="AU305" s="210" t="s">
        <v>81</v>
      </c>
      <c r="AV305" s="13" t="s">
        <v>79</v>
      </c>
      <c r="AW305" s="13" t="s">
        <v>34</v>
      </c>
      <c r="AX305" s="13" t="s">
        <v>72</v>
      </c>
      <c r="AY305" s="210" t="s">
        <v>158</v>
      </c>
    </row>
    <row r="306" spans="1:65" s="14" customFormat="1">
      <c r="B306" s="211"/>
      <c r="C306" s="212"/>
      <c r="D306" s="194" t="s">
        <v>176</v>
      </c>
      <c r="E306" s="213" t="s">
        <v>19</v>
      </c>
      <c r="F306" s="214" t="s">
        <v>1384</v>
      </c>
      <c r="G306" s="212"/>
      <c r="H306" s="215">
        <v>21.27</v>
      </c>
      <c r="I306" s="216"/>
      <c r="J306" s="212"/>
      <c r="K306" s="212"/>
      <c r="L306" s="217"/>
      <c r="M306" s="218"/>
      <c r="N306" s="219"/>
      <c r="O306" s="219"/>
      <c r="P306" s="219"/>
      <c r="Q306" s="219"/>
      <c r="R306" s="219"/>
      <c r="S306" s="219"/>
      <c r="T306" s="220"/>
      <c r="AT306" s="221" t="s">
        <v>176</v>
      </c>
      <c r="AU306" s="221" t="s">
        <v>81</v>
      </c>
      <c r="AV306" s="14" t="s">
        <v>81</v>
      </c>
      <c r="AW306" s="14" t="s">
        <v>34</v>
      </c>
      <c r="AX306" s="14" t="s">
        <v>72</v>
      </c>
      <c r="AY306" s="221" t="s">
        <v>158</v>
      </c>
    </row>
    <row r="307" spans="1:65" s="13" customFormat="1">
      <c r="B307" s="201"/>
      <c r="C307" s="202"/>
      <c r="D307" s="194" t="s">
        <v>176</v>
      </c>
      <c r="E307" s="203" t="s">
        <v>19</v>
      </c>
      <c r="F307" s="204" t="s">
        <v>1385</v>
      </c>
      <c r="G307" s="202"/>
      <c r="H307" s="203" t="s">
        <v>19</v>
      </c>
      <c r="I307" s="205"/>
      <c r="J307" s="202"/>
      <c r="K307" s="202"/>
      <c r="L307" s="206"/>
      <c r="M307" s="207"/>
      <c r="N307" s="208"/>
      <c r="O307" s="208"/>
      <c r="P307" s="208"/>
      <c r="Q307" s="208"/>
      <c r="R307" s="208"/>
      <c r="S307" s="208"/>
      <c r="T307" s="209"/>
      <c r="AT307" s="210" t="s">
        <v>176</v>
      </c>
      <c r="AU307" s="210" t="s">
        <v>81</v>
      </c>
      <c r="AV307" s="13" t="s">
        <v>79</v>
      </c>
      <c r="AW307" s="13" t="s">
        <v>34</v>
      </c>
      <c r="AX307" s="13" t="s">
        <v>72</v>
      </c>
      <c r="AY307" s="210" t="s">
        <v>158</v>
      </c>
    </row>
    <row r="308" spans="1:65" s="14" customFormat="1">
      <c r="B308" s="211"/>
      <c r="C308" s="212"/>
      <c r="D308" s="194" t="s">
        <v>176</v>
      </c>
      <c r="E308" s="213" t="s">
        <v>19</v>
      </c>
      <c r="F308" s="214" t="s">
        <v>1386</v>
      </c>
      <c r="G308" s="212"/>
      <c r="H308" s="215">
        <v>362.67</v>
      </c>
      <c r="I308" s="216"/>
      <c r="J308" s="212"/>
      <c r="K308" s="212"/>
      <c r="L308" s="217"/>
      <c r="M308" s="218"/>
      <c r="N308" s="219"/>
      <c r="O308" s="219"/>
      <c r="P308" s="219"/>
      <c r="Q308" s="219"/>
      <c r="R308" s="219"/>
      <c r="S308" s="219"/>
      <c r="T308" s="220"/>
      <c r="AT308" s="221" t="s">
        <v>176</v>
      </c>
      <c r="AU308" s="221" t="s">
        <v>81</v>
      </c>
      <c r="AV308" s="14" t="s">
        <v>81</v>
      </c>
      <c r="AW308" s="14" t="s">
        <v>34</v>
      </c>
      <c r="AX308" s="14" t="s">
        <v>72</v>
      </c>
      <c r="AY308" s="221" t="s">
        <v>158</v>
      </c>
    </row>
    <row r="309" spans="1:65" s="15" customFormat="1">
      <c r="B309" s="222"/>
      <c r="C309" s="223"/>
      <c r="D309" s="194" t="s">
        <v>176</v>
      </c>
      <c r="E309" s="224" t="s">
        <v>19</v>
      </c>
      <c r="F309" s="225" t="s">
        <v>179</v>
      </c>
      <c r="G309" s="223"/>
      <c r="H309" s="226">
        <v>654.06999999999994</v>
      </c>
      <c r="I309" s="227"/>
      <c r="J309" s="223"/>
      <c r="K309" s="223"/>
      <c r="L309" s="228"/>
      <c r="M309" s="229"/>
      <c r="N309" s="230"/>
      <c r="O309" s="230"/>
      <c r="P309" s="230"/>
      <c r="Q309" s="230"/>
      <c r="R309" s="230"/>
      <c r="S309" s="230"/>
      <c r="T309" s="231"/>
      <c r="AT309" s="232" t="s">
        <v>176</v>
      </c>
      <c r="AU309" s="232" t="s">
        <v>81</v>
      </c>
      <c r="AV309" s="15" t="s">
        <v>165</v>
      </c>
      <c r="AW309" s="15" t="s">
        <v>34</v>
      </c>
      <c r="AX309" s="15" t="s">
        <v>79</v>
      </c>
      <c r="AY309" s="232" t="s">
        <v>158</v>
      </c>
    </row>
    <row r="310" spans="1:65" s="2" customFormat="1" ht="24.25" customHeight="1">
      <c r="A310" s="37"/>
      <c r="B310" s="38"/>
      <c r="C310" s="181" t="s">
        <v>416</v>
      </c>
      <c r="D310" s="181" t="s">
        <v>160</v>
      </c>
      <c r="E310" s="182" t="s">
        <v>1387</v>
      </c>
      <c r="F310" s="183" t="s">
        <v>1388</v>
      </c>
      <c r="G310" s="184" t="s">
        <v>282</v>
      </c>
      <c r="H310" s="185">
        <v>1077.0909999999999</v>
      </c>
      <c r="I310" s="186"/>
      <c r="J310" s="187">
        <f>ROUND(I310*H310,2)</f>
        <v>0</v>
      </c>
      <c r="K310" s="183" t="s">
        <v>164</v>
      </c>
      <c r="L310" s="42"/>
      <c r="M310" s="188" t="s">
        <v>19</v>
      </c>
      <c r="N310" s="189" t="s">
        <v>43</v>
      </c>
      <c r="O310" s="67"/>
      <c r="P310" s="190">
        <f>O310*H310</f>
        <v>0</v>
      </c>
      <c r="Q310" s="190">
        <v>0</v>
      </c>
      <c r="R310" s="190">
        <f>Q310*H310</f>
        <v>0</v>
      </c>
      <c r="S310" s="190">
        <v>0</v>
      </c>
      <c r="T310" s="191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192" t="s">
        <v>165</v>
      </c>
      <c r="AT310" s="192" t="s">
        <v>160</v>
      </c>
      <c r="AU310" s="192" t="s">
        <v>81</v>
      </c>
      <c r="AY310" s="20" t="s">
        <v>158</v>
      </c>
      <c r="BE310" s="193">
        <f>IF(N310="základní",J310,0)</f>
        <v>0</v>
      </c>
      <c r="BF310" s="193">
        <f>IF(N310="snížená",J310,0)</f>
        <v>0</v>
      </c>
      <c r="BG310" s="193">
        <f>IF(N310="zákl. přenesená",J310,0)</f>
        <v>0</v>
      </c>
      <c r="BH310" s="193">
        <f>IF(N310="sníž. přenesená",J310,0)</f>
        <v>0</v>
      </c>
      <c r="BI310" s="193">
        <f>IF(N310="nulová",J310,0)</f>
        <v>0</v>
      </c>
      <c r="BJ310" s="20" t="s">
        <v>79</v>
      </c>
      <c r="BK310" s="193">
        <f>ROUND(I310*H310,2)</f>
        <v>0</v>
      </c>
      <c r="BL310" s="20" t="s">
        <v>165</v>
      </c>
      <c r="BM310" s="192" t="s">
        <v>1389</v>
      </c>
    </row>
    <row r="311" spans="1:65" s="2" customFormat="1" ht="45">
      <c r="A311" s="37"/>
      <c r="B311" s="38"/>
      <c r="C311" s="39"/>
      <c r="D311" s="194" t="s">
        <v>167</v>
      </c>
      <c r="E311" s="39"/>
      <c r="F311" s="195" t="s">
        <v>1390</v>
      </c>
      <c r="G311" s="39"/>
      <c r="H311" s="39"/>
      <c r="I311" s="196"/>
      <c r="J311" s="39"/>
      <c r="K311" s="39"/>
      <c r="L311" s="42"/>
      <c r="M311" s="197"/>
      <c r="N311" s="198"/>
      <c r="O311" s="67"/>
      <c r="P311" s="67"/>
      <c r="Q311" s="67"/>
      <c r="R311" s="67"/>
      <c r="S311" s="67"/>
      <c r="T311" s="68"/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T311" s="20" t="s">
        <v>167</v>
      </c>
      <c r="AU311" s="20" t="s">
        <v>81</v>
      </c>
    </row>
    <row r="312" spans="1:65" s="2" customFormat="1">
      <c r="A312" s="37"/>
      <c r="B312" s="38"/>
      <c r="C312" s="39"/>
      <c r="D312" s="199" t="s">
        <v>169</v>
      </c>
      <c r="E312" s="39"/>
      <c r="F312" s="200" t="s">
        <v>1391</v>
      </c>
      <c r="G312" s="39"/>
      <c r="H312" s="39"/>
      <c r="I312" s="196"/>
      <c r="J312" s="39"/>
      <c r="K312" s="39"/>
      <c r="L312" s="42"/>
      <c r="M312" s="197"/>
      <c r="N312" s="198"/>
      <c r="O312" s="67"/>
      <c r="P312" s="67"/>
      <c r="Q312" s="67"/>
      <c r="R312" s="67"/>
      <c r="S312" s="67"/>
      <c r="T312" s="68"/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T312" s="20" t="s">
        <v>169</v>
      </c>
      <c r="AU312" s="20" t="s">
        <v>81</v>
      </c>
    </row>
    <row r="313" spans="1:65" s="13" customFormat="1">
      <c r="B313" s="201"/>
      <c r="C313" s="202"/>
      <c r="D313" s="194" t="s">
        <v>176</v>
      </c>
      <c r="E313" s="203" t="s">
        <v>19</v>
      </c>
      <c r="F313" s="204" t="s">
        <v>1392</v>
      </c>
      <c r="G313" s="202"/>
      <c r="H313" s="203" t="s">
        <v>19</v>
      </c>
      <c r="I313" s="205"/>
      <c r="J313" s="202"/>
      <c r="K313" s="202"/>
      <c r="L313" s="206"/>
      <c r="M313" s="207"/>
      <c r="N313" s="208"/>
      <c r="O313" s="208"/>
      <c r="P313" s="208"/>
      <c r="Q313" s="208"/>
      <c r="R313" s="208"/>
      <c r="S313" s="208"/>
      <c r="T313" s="209"/>
      <c r="AT313" s="210" t="s">
        <v>176</v>
      </c>
      <c r="AU313" s="210" t="s">
        <v>81</v>
      </c>
      <c r="AV313" s="13" t="s">
        <v>79</v>
      </c>
      <c r="AW313" s="13" t="s">
        <v>34</v>
      </c>
      <c r="AX313" s="13" t="s">
        <v>72</v>
      </c>
      <c r="AY313" s="210" t="s">
        <v>158</v>
      </c>
    </row>
    <row r="314" spans="1:65" s="14" customFormat="1">
      <c r="B314" s="211"/>
      <c r="C314" s="212"/>
      <c r="D314" s="194" t="s">
        <v>176</v>
      </c>
      <c r="E314" s="213" t="s">
        <v>19</v>
      </c>
      <c r="F314" s="214" t="s">
        <v>1393</v>
      </c>
      <c r="G314" s="212"/>
      <c r="H314" s="215">
        <v>828.96</v>
      </c>
      <c r="I314" s="216"/>
      <c r="J314" s="212"/>
      <c r="K314" s="212"/>
      <c r="L314" s="217"/>
      <c r="M314" s="218"/>
      <c r="N314" s="219"/>
      <c r="O314" s="219"/>
      <c r="P314" s="219"/>
      <c r="Q314" s="219"/>
      <c r="R314" s="219"/>
      <c r="S314" s="219"/>
      <c r="T314" s="220"/>
      <c r="AT314" s="221" t="s">
        <v>176</v>
      </c>
      <c r="AU314" s="221" t="s">
        <v>81</v>
      </c>
      <c r="AV314" s="14" t="s">
        <v>81</v>
      </c>
      <c r="AW314" s="14" t="s">
        <v>34</v>
      </c>
      <c r="AX314" s="14" t="s">
        <v>72</v>
      </c>
      <c r="AY314" s="221" t="s">
        <v>158</v>
      </c>
    </row>
    <row r="315" spans="1:65" s="13" customFormat="1">
      <c r="B315" s="201"/>
      <c r="C315" s="202"/>
      <c r="D315" s="194" t="s">
        <v>176</v>
      </c>
      <c r="E315" s="203" t="s">
        <v>19</v>
      </c>
      <c r="F315" s="204" t="s">
        <v>1394</v>
      </c>
      <c r="G315" s="202"/>
      <c r="H315" s="203" t="s">
        <v>19</v>
      </c>
      <c r="I315" s="205"/>
      <c r="J315" s="202"/>
      <c r="K315" s="202"/>
      <c r="L315" s="206"/>
      <c r="M315" s="207"/>
      <c r="N315" s="208"/>
      <c r="O315" s="208"/>
      <c r="P315" s="208"/>
      <c r="Q315" s="208"/>
      <c r="R315" s="208"/>
      <c r="S315" s="208"/>
      <c r="T315" s="209"/>
      <c r="AT315" s="210" t="s">
        <v>176</v>
      </c>
      <c r="AU315" s="210" t="s">
        <v>81</v>
      </c>
      <c r="AV315" s="13" t="s">
        <v>79</v>
      </c>
      <c r="AW315" s="13" t="s">
        <v>34</v>
      </c>
      <c r="AX315" s="13" t="s">
        <v>72</v>
      </c>
      <c r="AY315" s="210" t="s">
        <v>158</v>
      </c>
    </row>
    <row r="316" spans="1:65" s="14" customFormat="1">
      <c r="B316" s="211"/>
      <c r="C316" s="212"/>
      <c r="D316" s="194" t="s">
        <v>176</v>
      </c>
      <c r="E316" s="213" t="s">
        <v>19</v>
      </c>
      <c r="F316" s="214" t="s">
        <v>1395</v>
      </c>
      <c r="G316" s="212"/>
      <c r="H316" s="215">
        <v>88.131</v>
      </c>
      <c r="I316" s="216"/>
      <c r="J316" s="212"/>
      <c r="K316" s="212"/>
      <c r="L316" s="217"/>
      <c r="M316" s="218"/>
      <c r="N316" s="219"/>
      <c r="O316" s="219"/>
      <c r="P316" s="219"/>
      <c r="Q316" s="219"/>
      <c r="R316" s="219"/>
      <c r="S316" s="219"/>
      <c r="T316" s="220"/>
      <c r="AT316" s="221" t="s">
        <v>176</v>
      </c>
      <c r="AU316" s="221" t="s">
        <v>81</v>
      </c>
      <c r="AV316" s="14" t="s">
        <v>81</v>
      </c>
      <c r="AW316" s="14" t="s">
        <v>34</v>
      </c>
      <c r="AX316" s="14" t="s">
        <v>72</v>
      </c>
      <c r="AY316" s="221" t="s">
        <v>158</v>
      </c>
    </row>
    <row r="317" spans="1:65" s="13" customFormat="1">
      <c r="B317" s="201"/>
      <c r="C317" s="202"/>
      <c r="D317" s="194" t="s">
        <v>176</v>
      </c>
      <c r="E317" s="203" t="s">
        <v>19</v>
      </c>
      <c r="F317" s="204" t="s">
        <v>1396</v>
      </c>
      <c r="G317" s="202"/>
      <c r="H317" s="203" t="s">
        <v>19</v>
      </c>
      <c r="I317" s="205"/>
      <c r="J317" s="202"/>
      <c r="K317" s="202"/>
      <c r="L317" s="206"/>
      <c r="M317" s="207"/>
      <c r="N317" s="208"/>
      <c r="O317" s="208"/>
      <c r="P317" s="208"/>
      <c r="Q317" s="208"/>
      <c r="R317" s="208"/>
      <c r="S317" s="208"/>
      <c r="T317" s="209"/>
      <c r="AT317" s="210" t="s">
        <v>176</v>
      </c>
      <c r="AU317" s="210" t="s">
        <v>81</v>
      </c>
      <c r="AV317" s="13" t="s">
        <v>79</v>
      </c>
      <c r="AW317" s="13" t="s">
        <v>34</v>
      </c>
      <c r="AX317" s="13" t="s">
        <v>72</v>
      </c>
      <c r="AY317" s="210" t="s">
        <v>158</v>
      </c>
    </row>
    <row r="318" spans="1:65" s="14" customFormat="1">
      <c r="B318" s="211"/>
      <c r="C318" s="212"/>
      <c r="D318" s="194" t="s">
        <v>176</v>
      </c>
      <c r="E318" s="213" t="s">
        <v>19</v>
      </c>
      <c r="F318" s="214" t="s">
        <v>1397</v>
      </c>
      <c r="G318" s="212"/>
      <c r="H318" s="215">
        <v>160</v>
      </c>
      <c r="I318" s="216"/>
      <c r="J318" s="212"/>
      <c r="K318" s="212"/>
      <c r="L318" s="217"/>
      <c r="M318" s="218"/>
      <c r="N318" s="219"/>
      <c r="O318" s="219"/>
      <c r="P318" s="219"/>
      <c r="Q318" s="219"/>
      <c r="R318" s="219"/>
      <c r="S318" s="219"/>
      <c r="T318" s="220"/>
      <c r="AT318" s="221" t="s">
        <v>176</v>
      </c>
      <c r="AU318" s="221" t="s">
        <v>81</v>
      </c>
      <c r="AV318" s="14" t="s">
        <v>81</v>
      </c>
      <c r="AW318" s="14" t="s">
        <v>34</v>
      </c>
      <c r="AX318" s="14" t="s">
        <v>72</v>
      </c>
      <c r="AY318" s="221" t="s">
        <v>158</v>
      </c>
    </row>
    <row r="319" spans="1:65" s="15" customFormat="1">
      <c r="B319" s="222"/>
      <c r="C319" s="223"/>
      <c r="D319" s="194" t="s">
        <v>176</v>
      </c>
      <c r="E319" s="224" t="s">
        <v>19</v>
      </c>
      <c r="F319" s="225" t="s">
        <v>179</v>
      </c>
      <c r="G319" s="223"/>
      <c r="H319" s="226">
        <v>1077.0909999999999</v>
      </c>
      <c r="I319" s="227"/>
      <c r="J319" s="223"/>
      <c r="K319" s="223"/>
      <c r="L319" s="228"/>
      <c r="M319" s="229"/>
      <c r="N319" s="230"/>
      <c r="O319" s="230"/>
      <c r="P319" s="230"/>
      <c r="Q319" s="230"/>
      <c r="R319" s="230"/>
      <c r="S319" s="230"/>
      <c r="T319" s="231"/>
      <c r="AT319" s="232" t="s">
        <v>176</v>
      </c>
      <c r="AU319" s="232" t="s">
        <v>81</v>
      </c>
      <c r="AV319" s="15" t="s">
        <v>165</v>
      </c>
      <c r="AW319" s="15" t="s">
        <v>34</v>
      </c>
      <c r="AX319" s="15" t="s">
        <v>79</v>
      </c>
      <c r="AY319" s="232" t="s">
        <v>158</v>
      </c>
    </row>
    <row r="320" spans="1:65" s="2" customFormat="1" ht="21.75" customHeight="1">
      <c r="A320" s="37"/>
      <c r="B320" s="38"/>
      <c r="C320" s="181" t="s">
        <v>422</v>
      </c>
      <c r="D320" s="181" t="s">
        <v>160</v>
      </c>
      <c r="E320" s="182" t="s">
        <v>1398</v>
      </c>
      <c r="F320" s="183" t="s">
        <v>1399</v>
      </c>
      <c r="G320" s="184" t="s">
        <v>223</v>
      </c>
      <c r="H320" s="185">
        <v>30</v>
      </c>
      <c r="I320" s="186"/>
      <c r="J320" s="187">
        <f>ROUND(I320*H320,2)</f>
        <v>0</v>
      </c>
      <c r="K320" s="183" t="s">
        <v>164</v>
      </c>
      <c r="L320" s="42"/>
      <c r="M320" s="188" t="s">
        <v>19</v>
      </c>
      <c r="N320" s="189" t="s">
        <v>43</v>
      </c>
      <c r="O320" s="67"/>
      <c r="P320" s="190">
        <f>O320*H320</f>
        <v>0</v>
      </c>
      <c r="Q320" s="190">
        <v>0</v>
      </c>
      <c r="R320" s="190">
        <f>Q320*H320</f>
        <v>0</v>
      </c>
      <c r="S320" s="190">
        <v>0</v>
      </c>
      <c r="T320" s="191">
        <f>S320*H320</f>
        <v>0</v>
      </c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R320" s="192" t="s">
        <v>165</v>
      </c>
      <c r="AT320" s="192" t="s">
        <v>160</v>
      </c>
      <c r="AU320" s="192" t="s">
        <v>81</v>
      </c>
      <c r="AY320" s="20" t="s">
        <v>158</v>
      </c>
      <c r="BE320" s="193">
        <f>IF(N320="základní",J320,0)</f>
        <v>0</v>
      </c>
      <c r="BF320" s="193">
        <f>IF(N320="snížená",J320,0)</f>
        <v>0</v>
      </c>
      <c r="BG320" s="193">
        <f>IF(N320="zákl. přenesená",J320,0)</f>
        <v>0</v>
      </c>
      <c r="BH320" s="193">
        <f>IF(N320="sníž. přenesená",J320,0)</f>
        <v>0</v>
      </c>
      <c r="BI320" s="193">
        <f>IF(N320="nulová",J320,0)</f>
        <v>0</v>
      </c>
      <c r="BJ320" s="20" t="s">
        <v>79</v>
      </c>
      <c r="BK320" s="193">
        <f>ROUND(I320*H320,2)</f>
        <v>0</v>
      </c>
      <c r="BL320" s="20" t="s">
        <v>165</v>
      </c>
      <c r="BM320" s="192" t="s">
        <v>1400</v>
      </c>
    </row>
    <row r="321" spans="1:65" s="2" customFormat="1">
      <c r="A321" s="37"/>
      <c r="B321" s="38"/>
      <c r="C321" s="39"/>
      <c r="D321" s="194" t="s">
        <v>167</v>
      </c>
      <c r="E321" s="39"/>
      <c r="F321" s="195" t="s">
        <v>1401</v>
      </c>
      <c r="G321" s="39"/>
      <c r="H321" s="39"/>
      <c r="I321" s="196"/>
      <c r="J321" s="39"/>
      <c r="K321" s="39"/>
      <c r="L321" s="42"/>
      <c r="M321" s="197"/>
      <c r="N321" s="198"/>
      <c r="O321" s="67"/>
      <c r="P321" s="67"/>
      <c r="Q321" s="67"/>
      <c r="R321" s="67"/>
      <c r="S321" s="67"/>
      <c r="T321" s="68"/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T321" s="20" t="s">
        <v>167</v>
      </c>
      <c r="AU321" s="20" t="s">
        <v>81</v>
      </c>
    </row>
    <row r="322" spans="1:65" s="2" customFormat="1">
      <c r="A322" s="37"/>
      <c r="B322" s="38"/>
      <c r="C322" s="39"/>
      <c r="D322" s="199" t="s">
        <v>169</v>
      </c>
      <c r="E322" s="39"/>
      <c r="F322" s="200" t="s">
        <v>1402</v>
      </c>
      <c r="G322" s="39"/>
      <c r="H322" s="39"/>
      <c r="I322" s="196"/>
      <c r="J322" s="39"/>
      <c r="K322" s="39"/>
      <c r="L322" s="42"/>
      <c r="M322" s="197"/>
      <c r="N322" s="198"/>
      <c r="O322" s="67"/>
      <c r="P322" s="67"/>
      <c r="Q322" s="67"/>
      <c r="R322" s="67"/>
      <c r="S322" s="67"/>
      <c r="T322" s="68"/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T322" s="20" t="s">
        <v>169</v>
      </c>
      <c r="AU322" s="20" t="s">
        <v>81</v>
      </c>
    </row>
    <row r="323" spans="1:65" s="13" customFormat="1">
      <c r="B323" s="201"/>
      <c r="C323" s="202"/>
      <c r="D323" s="194" t="s">
        <v>176</v>
      </c>
      <c r="E323" s="203" t="s">
        <v>19</v>
      </c>
      <c r="F323" s="204" t="s">
        <v>1403</v>
      </c>
      <c r="G323" s="202"/>
      <c r="H323" s="203" t="s">
        <v>19</v>
      </c>
      <c r="I323" s="205"/>
      <c r="J323" s="202"/>
      <c r="K323" s="202"/>
      <c r="L323" s="206"/>
      <c r="M323" s="207"/>
      <c r="N323" s="208"/>
      <c r="O323" s="208"/>
      <c r="P323" s="208"/>
      <c r="Q323" s="208"/>
      <c r="R323" s="208"/>
      <c r="S323" s="208"/>
      <c r="T323" s="209"/>
      <c r="AT323" s="210" t="s">
        <v>176</v>
      </c>
      <c r="AU323" s="210" t="s">
        <v>81</v>
      </c>
      <c r="AV323" s="13" t="s">
        <v>79</v>
      </c>
      <c r="AW323" s="13" t="s">
        <v>34</v>
      </c>
      <c r="AX323" s="13" t="s">
        <v>72</v>
      </c>
      <c r="AY323" s="210" t="s">
        <v>158</v>
      </c>
    </row>
    <row r="324" spans="1:65" s="14" customFormat="1">
      <c r="B324" s="211"/>
      <c r="C324" s="212"/>
      <c r="D324" s="194" t="s">
        <v>176</v>
      </c>
      <c r="E324" s="213" t="s">
        <v>19</v>
      </c>
      <c r="F324" s="214" t="s">
        <v>372</v>
      </c>
      <c r="G324" s="212"/>
      <c r="H324" s="215">
        <v>30</v>
      </c>
      <c r="I324" s="216"/>
      <c r="J324" s="212"/>
      <c r="K324" s="212"/>
      <c r="L324" s="217"/>
      <c r="M324" s="218"/>
      <c r="N324" s="219"/>
      <c r="O324" s="219"/>
      <c r="P324" s="219"/>
      <c r="Q324" s="219"/>
      <c r="R324" s="219"/>
      <c r="S324" s="219"/>
      <c r="T324" s="220"/>
      <c r="AT324" s="221" t="s">
        <v>176</v>
      </c>
      <c r="AU324" s="221" t="s">
        <v>81</v>
      </c>
      <c r="AV324" s="14" t="s">
        <v>81</v>
      </c>
      <c r="AW324" s="14" t="s">
        <v>34</v>
      </c>
      <c r="AX324" s="14" t="s">
        <v>79</v>
      </c>
      <c r="AY324" s="221" t="s">
        <v>158</v>
      </c>
    </row>
    <row r="325" spans="1:65" s="2" customFormat="1" ht="24.25" customHeight="1">
      <c r="A325" s="37"/>
      <c r="B325" s="38"/>
      <c r="C325" s="233" t="s">
        <v>426</v>
      </c>
      <c r="D325" s="233" t="s">
        <v>220</v>
      </c>
      <c r="E325" s="234" t="s">
        <v>1404</v>
      </c>
      <c r="F325" s="235" t="s">
        <v>1405</v>
      </c>
      <c r="G325" s="236" t="s">
        <v>223</v>
      </c>
      <c r="H325" s="237">
        <v>3.1E-2</v>
      </c>
      <c r="I325" s="238"/>
      <c r="J325" s="239">
        <f>ROUND(I325*H325,2)</f>
        <v>0</v>
      </c>
      <c r="K325" s="235" t="s">
        <v>164</v>
      </c>
      <c r="L325" s="240"/>
      <c r="M325" s="241" t="s">
        <v>19</v>
      </c>
      <c r="N325" s="242" t="s">
        <v>43</v>
      </c>
      <c r="O325" s="67"/>
      <c r="P325" s="190">
        <f>O325*H325</f>
        <v>0</v>
      </c>
      <c r="Q325" s="190">
        <v>1</v>
      </c>
      <c r="R325" s="190">
        <f>Q325*H325</f>
        <v>3.1E-2</v>
      </c>
      <c r="S325" s="190">
        <v>0</v>
      </c>
      <c r="T325" s="191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192" t="s">
        <v>219</v>
      </c>
      <c r="AT325" s="192" t="s">
        <v>220</v>
      </c>
      <c r="AU325" s="192" t="s">
        <v>81</v>
      </c>
      <c r="AY325" s="20" t="s">
        <v>158</v>
      </c>
      <c r="BE325" s="193">
        <f>IF(N325="základní",J325,0)</f>
        <v>0</v>
      </c>
      <c r="BF325" s="193">
        <f>IF(N325="snížená",J325,0)</f>
        <v>0</v>
      </c>
      <c r="BG325" s="193">
        <f>IF(N325="zákl. přenesená",J325,0)</f>
        <v>0</v>
      </c>
      <c r="BH325" s="193">
        <f>IF(N325="sníž. přenesená",J325,0)</f>
        <v>0</v>
      </c>
      <c r="BI325" s="193">
        <f>IF(N325="nulová",J325,0)</f>
        <v>0</v>
      </c>
      <c r="BJ325" s="20" t="s">
        <v>79</v>
      </c>
      <c r="BK325" s="193">
        <f>ROUND(I325*H325,2)</f>
        <v>0</v>
      </c>
      <c r="BL325" s="20" t="s">
        <v>165</v>
      </c>
      <c r="BM325" s="192" t="s">
        <v>1406</v>
      </c>
    </row>
    <row r="326" spans="1:65" s="2" customFormat="1">
      <c r="A326" s="37"/>
      <c r="B326" s="38"/>
      <c r="C326" s="39"/>
      <c r="D326" s="194" t="s">
        <v>167</v>
      </c>
      <c r="E326" s="39"/>
      <c r="F326" s="195" t="s">
        <v>1405</v>
      </c>
      <c r="G326" s="39"/>
      <c r="H326" s="39"/>
      <c r="I326" s="196"/>
      <c r="J326" s="39"/>
      <c r="K326" s="39"/>
      <c r="L326" s="42"/>
      <c r="M326" s="197"/>
      <c r="N326" s="198"/>
      <c r="O326" s="67"/>
      <c r="P326" s="67"/>
      <c r="Q326" s="67"/>
      <c r="R326" s="67"/>
      <c r="S326" s="67"/>
      <c r="T326" s="68"/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T326" s="20" t="s">
        <v>167</v>
      </c>
      <c r="AU326" s="20" t="s">
        <v>81</v>
      </c>
    </row>
    <row r="327" spans="1:65" s="13" customFormat="1">
      <c r="B327" s="201"/>
      <c r="C327" s="202"/>
      <c r="D327" s="194" t="s">
        <v>176</v>
      </c>
      <c r="E327" s="203" t="s">
        <v>19</v>
      </c>
      <c r="F327" s="204" t="s">
        <v>1378</v>
      </c>
      <c r="G327" s="202"/>
      <c r="H327" s="203" t="s">
        <v>19</v>
      </c>
      <c r="I327" s="205"/>
      <c r="J327" s="202"/>
      <c r="K327" s="202"/>
      <c r="L327" s="206"/>
      <c r="M327" s="207"/>
      <c r="N327" s="208"/>
      <c r="O327" s="208"/>
      <c r="P327" s="208"/>
      <c r="Q327" s="208"/>
      <c r="R327" s="208"/>
      <c r="S327" s="208"/>
      <c r="T327" s="209"/>
      <c r="AT327" s="210" t="s">
        <v>176</v>
      </c>
      <c r="AU327" s="210" t="s">
        <v>81</v>
      </c>
      <c r="AV327" s="13" t="s">
        <v>79</v>
      </c>
      <c r="AW327" s="13" t="s">
        <v>34</v>
      </c>
      <c r="AX327" s="13" t="s">
        <v>72</v>
      </c>
      <c r="AY327" s="210" t="s">
        <v>158</v>
      </c>
    </row>
    <row r="328" spans="1:65" s="13" customFormat="1">
      <c r="B328" s="201"/>
      <c r="C328" s="202"/>
      <c r="D328" s="194" t="s">
        <v>176</v>
      </c>
      <c r="E328" s="203" t="s">
        <v>19</v>
      </c>
      <c r="F328" s="204" t="s">
        <v>1379</v>
      </c>
      <c r="G328" s="202"/>
      <c r="H328" s="203" t="s">
        <v>19</v>
      </c>
      <c r="I328" s="205"/>
      <c r="J328" s="202"/>
      <c r="K328" s="202"/>
      <c r="L328" s="206"/>
      <c r="M328" s="207"/>
      <c r="N328" s="208"/>
      <c r="O328" s="208"/>
      <c r="P328" s="208"/>
      <c r="Q328" s="208"/>
      <c r="R328" s="208"/>
      <c r="S328" s="208"/>
      <c r="T328" s="209"/>
      <c r="AT328" s="210" t="s">
        <v>176</v>
      </c>
      <c r="AU328" s="210" t="s">
        <v>81</v>
      </c>
      <c r="AV328" s="13" t="s">
        <v>79</v>
      </c>
      <c r="AW328" s="13" t="s">
        <v>34</v>
      </c>
      <c r="AX328" s="13" t="s">
        <v>72</v>
      </c>
      <c r="AY328" s="210" t="s">
        <v>158</v>
      </c>
    </row>
    <row r="329" spans="1:65" s="14" customFormat="1">
      <c r="B329" s="211"/>
      <c r="C329" s="212"/>
      <c r="D329" s="194" t="s">
        <v>176</v>
      </c>
      <c r="E329" s="213" t="s">
        <v>19</v>
      </c>
      <c r="F329" s="214" t="s">
        <v>1407</v>
      </c>
      <c r="G329" s="212"/>
      <c r="H329" s="215">
        <v>3.1E-2</v>
      </c>
      <c r="I329" s="216"/>
      <c r="J329" s="212"/>
      <c r="K329" s="212"/>
      <c r="L329" s="217"/>
      <c r="M329" s="218"/>
      <c r="N329" s="219"/>
      <c r="O329" s="219"/>
      <c r="P329" s="219"/>
      <c r="Q329" s="219"/>
      <c r="R329" s="219"/>
      <c r="S329" s="219"/>
      <c r="T329" s="220"/>
      <c r="AT329" s="221" t="s">
        <v>176</v>
      </c>
      <c r="AU329" s="221" t="s">
        <v>81</v>
      </c>
      <c r="AV329" s="14" t="s">
        <v>81</v>
      </c>
      <c r="AW329" s="14" t="s">
        <v>34</v>
      </c>
      <c r="AX329" s="14" t="s">
        <v>72</v>
      </c>
      <c r="AY329" s="221" t="s">
        <v>158</v>
      </c>
    </row>
    <row r="330" spans="1:65" s="15" customFormat="1">
      <c r="B330" s="222"/>
      <c r="C330" s="223"/>
      <c r="D330" s="194" t="s">
        <v>176</v>
      </c>
      <c r="E330" s="224" t="s">
        <v>19</v>
      </c>
      <c r="F330" s="225" t="s">
        <v>179</v>
      </c>
      <c r="G330" s="223"/>
      <c r="H330" s="226">
        <v>3.1E-2</v>
      </c>
      <c r="I330" s="227"/>
      <c r="J330" s="223"/>
      <c r="K330" s="223"/>
      <c r="L330" s="228"/>
      <c r="M330" s="229"/>
      <c r="N330" s="230"/>
      <c r="O330" s="230"/>
      <c r="P330" s="230"/>
      <c r="Q330" s="230"/>
      <c r="R330" s="230"/>
      <c r="S330" s="230"/>
      <c r="T330" s="231"/>
      <c r="AT330" s="232" t="s">
        <v>176</v>
      </c>
      <c r="AU330" s="232" t="s">
        <v>81</v>
      </c>
      <c r="AV330" s="15" t="s">
        <v>165</v>
      </c>
      <c r="AW330" s="15" t="s">
        <v>34</v>
      </c>
      <c r="AX330" s="15" t="s">
        <v>79</v>
      </c>
      <c r="AY330" s="232" t="s">
        <v>158</v>
      </c>
    </row>
    <row r="331" spans="1:65" s="2" customFormat="1" ht="24.25" customHeight="1">
      <c r="A331" s="37"/>
      <c r="B331" s="38"/>
      <c r="C331" s="233" t="s">
        <v>430</v>
      </c>
      <c r="D331" s="233" t="s">
        <v>220</v>
      </c>
      <c r="E331" s="234" t="s">
        <v>1408</v>
      </c>
      <c r="F331" s="235" t="s">
        <v>1409</v>
      </c>
      <c r="G331" s="236" t="s">
        <v>223</v>
      </c>
      <c r="H331" s="237">
        <v>0.114</v>
      </c>
      <c r="I331" s="238"/>
      <c r="J331" s="239">
        <f>ROUND(I331*H331,2)</f>
        <v>0</v>
      </c>
      <c r="K331" s="235" t="s">
        <v>164</v>
      </c>
      <c r="L331" s="240"/>
      <c r="M331" s="241" t="s">
        <v>19</v>
      </c>
      <c r="N331" s="242" t="s">
        <v>43</v>
      </c>
      <c r="O331" s="67"/>
      <c r="P331" s="190">
        <f>O331*H331</f>
        <v>0</v>
      </c>
      <c r="Q331" s="190">
        <v>1</v>
      </c>
      <c r="R331" s="190">
        <f>Q331*H331</f>
        <v>0.114</v>
      </c>
      <c r="S331" s="190">
        <v>0</v>
      </c>
      <c r="T331" s="191">
        <f>S331*H331</f>
        <v>0</v>
      </c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R331" s="192" t="s">
        <v>219</v>
      </c>
      <c r="AT331" s="192" t="s">
        <v>220</v>
      </c>
      <c r="AU331" s="192" t="s">
        <v>81</v>
      </c>
      <c r="AY331" s="20" t="s">
        <v>158</v>
      </c>
      <c r="BE331" s="193">
        <f>IF(N331="základní",J331,0)</f>
        <v>0</v>
      </c>
      <c r="BF331" s="193">
        <f>IF(N331="snížená",J331,0)</f>
        <v>0</v>
      </c>
      <c r="BG331" s="193">
        <f>IF(N331="zákl. přenesená",J331,0)</f>
        <v>0</v>
      </c>
      <c r="BH331" s="193">
        <f>IF(N331="sníž. přenesená",J331,0)</f>
        <v>0</v>
      </c>
      <c r="BI331" s="193">
        <f>IF(N331="nulová",J331,0)</f>
        <v>0</v>
      </c>
      <c r="BJ331" s="20" t="s">
        <v>79</v>
      </c>
      <c r="BK331" s="193">
        <f>ROUND(I331*H331,2)</f>
        <v>0</v>
      </c>
      <c r="BL331" s="20" t="s">
        <v>165</v>
      </c>
      <c r="BM331" s="192" t="s">
        <v>1410</v>
      </c>
    </row>
    <row r="332" spans="1:65" s="2" customFormat="1">
      <c r="A332" s="37"/>
      <c r="B332" s="38"/>
      <c r="C332" s="39"/>
      <c r="D332" s="194" t="s">
        <v>167</v>
      </c>
      <c r="E332" s="39"/>
      <c r="F332" s="195" t="s">
        <v>1409</v>
      </c>
      <c r="G332" s="39"/>
      <c r="H332" s="39"/>
      <c r="I332" s="196"/>
      <c r="J332" s="39"/>
      <c r="K332" s="39"/>
      <c r="L332" s="42"/>
      <c r="M332" s="197"/>
      <c r="N332" s="198"/>
      <c r="O332" s="67"/>
      <c r="P332" s="67"/>
      <c r="Q332" s="67"/>
      <c r="R332" s="67"/>
      <c r="S332" s="67"/>
      <c r="T332" s="68"/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T332" s="20" t="s">
        <v>167</v>
      </c>
      <c r="AU332" s="20" t="s">
        <v>81</v>
      </c>
    </row>
    <row r="333" spans="1:65" s="13" customFormat="1">
      <c r="B333" s="201"/>
      <c r="C333" s="202"/>
      <c r="D333" s="194" t="s">
        <v>176</v>
      </c>
      <c r="E333" s="203" t="s">
        <v>19</v>
      </c>
      <c r="F333" s="204" t="s">
        <v>1378</v>
      </c>
      <c r="G333" s="202"/>
      <c r="H333" s="203" t="s">
        <v>19</v>
      </c>
      <c r="I333" s="205"/>
      <c r="J333" s="202"/>
      <c r="K333" s="202"/>
      <c r="L333" s="206"/>
      <c r="M333" s="207"/>
      <c r="N333" s="208"/>
      <c r="O333" s="208"/>
      <c r="P333" s="208"/>
      <c r="Q333" s="208"/>
      <c r="R333" s="208"/>
      <c r="S333" s="208"/>
      <c r="T333" s="209"/>
      <c r="AT333" s="210" t="s">
        <v>176</v>
      </c>
      <c r="AU333" s="210" t="s">
        <v>81</v>
      </c>
      <c r="AV333" s="13" t="s">
        <v>79</v>
      </c>
      <c r="AW333" s="13" t="s">
        <v>34</v>
      </c>
      <c r="AX333" s="13" t="s">
        <v>72</v>
      </c>
      <c r="AY333" s="210" t="s">
        <v>158</v>
      </c>
    </row>
    <row r="334" spans="1:65" s="13" customFormat="1">
      <c r="B334" s="201"/>
      <c r="C334" s="202"/>
      <c r="D334" s="194" t="s">
        <v>176</v>
      </c>
      <c r="E334" s="203" t="s">
        <v>19</v>
      </c>
      <c r="F334" s="204" t="s">
        <v>1381</v>
      </c>
      <c r="G334" s="202"/>
      <c r="H334" s="203" t="s">
        <v>19</v>
      </c>
      <c r="I334" s="205"/>
      <c r="J334" s="202"/>
      <c r="K334" s="202"/>
      <c r="L334" s="206"/>
      <c r="M334" s="207"/>
      <c r="N334" s="208"/>
      <c r="O334" s="208"/>
      <c r="P334" s="208"/>
      <c r="Q334" s="208"/>
      <c r="R334" s="208"/>
      <c r="S334" s="208"/>
      <c r="T334" s="209"/>
      <c r="AT334" s="210" t="s">
        <v>176</v>
      </c>
      <c r="AU334" s="210" t="s">
        <v>81</v>
      </c>
      <c r="AV334" s="13" t="s">
        <v>79</v>
      </c>
      <c r="AW334" s="13" t="s">
        <v>34</v>
      </c>
      <c r="AX334" s="13" t="s">
        <v>72</v>
      </c>
      <c r="AY334" s="210" t="s">
        <v>158</v>
      </c>
    </row>
    <row r="335" spans="1:65" s="14" customFormat="1">
      <c r="B335" s="211"/>
      <c r="C335" s="212"/>
      <c r="D335" s="194" t="s">
        <v>176</v>
      </c>
      <c r="E335" s="213" t="s">
        <v>19</v>
      </c>
      <c r="F335" s="214" t="s">
        <v>1411</v>
      </c>
      <c r="G335" s="212"/>
      <c r="H335" s="215">
        <v>0.114</v>
      </c>
      <c r="I335" s="216"/>
      <c r="J335" s="212"/>
      <c r="K335" s="212"/>
      <c r="L335" s="217"/>
      <c r="M335" s="218"/>
      <c r="N335" s="219"/>
      <c r="O335" s="219"/>
      <c r="P335" s="219"/>
      <c r="Q335" s="219"/>
      <c r="R335" s="219"/>
      <c r="S335" s="219"/>
      <c r="T335" s="220"/>
      <c r="AT335" s="221" t="s">
        <v>176</v>
      </c>
      <c r="AU335" s="221" t="s">
        <v>81</v>
      </c>
      <c r="AV335" s="14" t="s">
        <v>81</v>
      </c>
      <c r="AW335" s="14" t="s">
        <v>34</v>
      </c>
      <c r="AX335" s="14" t="s">
        <v>72</v>
      </c>
      <c r="AY335" s="221" t="s">
        <v>158</v>
      </c>
    </row>
    <row r="336" spans="1:65" s="15" customFormat="1">
      <c r="B336" s="222"/>
      <c r="C336" s="223"/>
      <c r="D336" s="194" t="s">
        <v>176</v>
      </c>
      <c r="E336" s="224" t="s">
        <v>19</v>
      </c>
      <c r="F336" s="225" t="s">
        <v>179</v>
      </c>
      <c r="G336" s="223"/>
      <c r="H336" s="226">
        <v>0.114</v>
      </c>
      <c r="I336" s="227"/>
      <c r="J336" s="223"/>
      <c r="K336" s="223"/>
      <c r="L336" s="228"/>
      <c r="M336" s="229"/>
      <c r="N336" s="230"/>
      <c r="O336" s="230"/>
      <c r="P336" s="230"/>
      <c r="Q336" s="230"/>
      <c r="R336" s="230"/>
      <c r="S336" s="230"/>
      <c r="T336" s="231"/>
      <c r="AT336" s="232" t="s">
        <v>176</v>
      </c>
      <c r="AU336" s="232" t="s">
        <v>81</v>
      </c>
      <c r="AV336" s="15" t="s">
        <v>165</v>
      </c>
      <c r="AW336" s="15" t="s">
        <v>34</v>
      </c>
      <c r="AX336" s="15" t="s">
        <v>79</v>
      </c>
      <c r="AY336" s="232" t="s">
        <v>158</v>
      </c>
    </row>
    <row r="337" spans="1:65" s="2" customFormat="1" ht="24.25" customHeight="1">
      <c r="A337" s="37"/>
      <c r="B337" s="38"/>
      <c r="C337" s="181" t="s">
        <v>434</v>
      </c>
      <c r="D337" s="181" t="s">
        <v>160</v>
      </c>
      <c r="E337" s="182" t="s">
        <v>1412</v>
      </c>
      <c r="F337" s="183" t="s">
        <v>1413</v>
      </c>
      <c r="G337" s="184" t="s">
        <v>163</v>
      </c>
      <c r="H337" s="185">
        <v>1.04</v>
      </c>
      <c r="I337" s="186"/>
      <c r="J337" s="187">
        <f>ROUND(I337*H337,2)</f>
        <v>0</v>
      </c>
      <c r="K337" s="183" t="s">
        <v>164</v>
      </c>
      <c r="L337" s="42"/>
      <c r="M337" s="188" t="s">
        <v>19</v>
      </c>
      <c r="N337" s="189" t="s">
        <v>43</v>
      </c>
      <c r="O337" s="67"/>
      <c r="P337" s="190">
        <f>O337*H337</f>
        <v>0</v>
      </c>
      <c r="Q337" s="190">
        <v>2.102E-2</v>
      </c>
      <c r="R337" s="190">
        <f>Q337*H337</f>
        <v>2.18608E-2</v>
      </c>
      <c r="S337" s="190">
        <v>0</v>
      </c>
      <c r="T337" s="191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192" t="s">
        <v>165</v>
      </c>
      <c r="AT337" s="192" t="s">
        <v>160</v>
      </c>
      <c r="AU337" s="192" t="s">
        <v>81</v>
      </c>
      <c r="AY337" s="20" t="s">
        <v>158</v>
      </c>
      <c r="BE337" s="193">
        <f>IF(N337="základní",J337,0)</f>
        <v>0</v>
      </c>
      <c r="BF337" s="193">
        <f>IF(N337="snížená",J337,0)</f>
        <v>0</v>
      </c>
      <c r="BG337" s="193">
        <f>IF(N337="zákl. přenesená",J337,0)</f>
        <v>0</v>
      </c>
      <c r="BH337" s="193">
        <f>IF(N337="sníž. přenesená",J337,0)</f>
        <v>0</v>
      </c>
      <c r="BI337" s="193">
        <f>IF(N337="nulová",J337,0)</f>
        <v>0</v>
      </c>
      <c r="BJ337" s="20" t="s">
        <v>79</v>
      </c>
      <c r="BK337" s="193">
        <f>ROUND(I337*H337,2)</f>
        <v>0</v>
      </c>
      <c r="BL337" s="20" t="s">
        <v>165</v>
      </c>
      <c r="BM337" s="192" t="s">
        <v>1414</v>
      </c>
    </row>
    <row r="338" spans="1:65" s="2" customFormat="1" ht="18">
      <c r="A338" s="37"/>
      <c r="B338" s="38"/>
      <c r="C338" s="39"/>
      <c r="D338" s="194" t="s">
        <v>167</v>
      </c>
      <c r="E338" s="39"/>
      <c r="F338" s="195" t="s">
        <v>1415</v>
      </c>
      <c r="G338" s="39"/>
      <c r="H338" s="39"/>
      <c r="I338" s="196"/>
      <c r="J338" s="39"/>
      <c r="K338" s="39"/>
      <c r="L338" s="42"/>
      <c r="M338" s="197"/>
      <c r="N338" s="198"/>
      <c r="O338" s="67"/>
      <c r="P338" s="67"/>
      <c r="Q338" s="67"/>
      <c r="R338" s="67"/>
      <c r="S338" s="67"/>
      <c r="T338" s="68"/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T338" s="20" t="s">
        <v>167</v>
      </c>
      <c r="AU338" s="20" t="s">
        <v>81</v>
      </c>
    </row>
    <row r="339" spans="1:65" s="2" customFormat="1">
      <c r="A339" s="37"/>
      <c r="B339" s="38"/>
      <c r="C339" s="39"/>
      <c r="D339" s="199" t="s">
        <v>169</v>
      </c>
      <c r="E339" s="39"/>
      <c r="F339" s="200" t="s">
        <v>1416</v>
      </c>
      <c r="G339" s="39"/>
      <c r="H339" s="39"/>
      <c r="I339" s="196"/>
      <c r="J339" s="39"/>
      <c r="K339" s="39"/>
      <c r="L339" s="42"/>
      <c r="M339" s="197"/>
      <c r="N339" s="198"/>
      <c r="O339" s="67"/>
      <c r="P339" s="67"/>
      <c r="Q339" s="67"/>
      <c r="R339" s="67"/>
      <c r="S339" s="67"/>
      <c r="T339" s="68"/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T339" s="20" t="s">
        <v>169</v>
      </c>
      <c r="AU339" s="20" t="s">
        <v>81</v>
      </c>
    </row>
    <row r="340" spans="1:65" s="14" customFormat="1">
      <c r="B340" s="211"/>
      <c r="C340" s="212"/>
      <c r="D340" s="194" t="s">
        <v>176</v>
      </c>
      <c r="E340" s="213" t="s">
        <v>19</v>
      </c>
      <c r="F340" s="214" t="s">
        <v>1417</v>
      </c>
      <c r="G340" s="212"/>
      <c r="H340" s="215">
        <v>1.04</v>
      </c>
      <c r="I340" s="216"/>
      <c r="J340" s="212"/>
      <c r="K340" s="212"/>
      <c r="L340" s="217"/>
      <c r="M340" s="218"/>
      <c r="N340" s="219"/>
      <c r="O340" s="219"/>
      <c r="P340" s="219"/>
      <c r="Q340" s="219"/>
      <c r="R340" s="219"/>
      <c r="S340" s="219"/>
      <c r="T340" s="220"/>
      <c r="AT340" s="221" t="s">
        <v>176</v>
      </c>
      <c r="AU340" s="221" t="s">
        <v>81</v>
      </c>
      <c r="AV340" s="14" t="s">
        <v>81</v>
      </c>
      <c r="AW340" s="14" t="s">
        <v>34</v>
      </c>
      <c r="AX340" s="14" t="s">
        <v>79</v>
      </c>
      <c r="AY340" s="221" t="s">
        <v>158</v>
      </c>
    </row>
    <row r="341" spans="1:65" s="2" customFormat="1" ht="24.25" customHeight="1">
      <c r="A341" s="37"/>
      <c r="B341" s="38"/>
      <c r="C341" s="181" t="s">
        <v>441</v>
      </c>
      <c r="D341" s="181" t="s">
        <v>160</v>
      </c>
      <c r="E341" s="182" t="s">
        <v>1418</v>
      </c>
      <c r="F341" s="183" t="s">
        <v>1419</v>
      </c>
      <c r="G341" s="184" t="s">
        <v>163</v>
      </c>
      <c r="H341" s="185">
        <v>1.04</v>
      </c>
      <c r="I341" s="186"/>
      <c r="J341" s="187">
        <f>ROUND(I341*H341,2)</f>
        <v>0</v>
      </c>
      <c r="K341" s="183" t="s">
        <v>164</v>
      </c>
      <c r="L341" s="42"/>
      <c r="M341" s="188" t="s">
        <v>19</v>
      </c>
      <c r="N341" s="189" t="s">
        <v>43</v>
      </c>
      <c r="O341" s="67"/>
      <c r="P341" s="190">
        <f>O341*H341</f>
        <v>0</v>
      </c>
      <c r="Q341" s="190">
        <v>2.102E-2</v>
      </c>
      <c r="R341" s="190">
        <f>Q341*H341</f>
        <v>2.18608E-2</v>
      </c>
      <c r="S341" s="190">
        <v>0</v>
      </c>
      <c r="T341" s="191">
        <f>S341*H341</f>
        <v>0</v>
      </c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R341" s="192" t="s">
        <v>165</v>
      </c>
      <c r="AT341" s="192" t="s">
        <v>160</v>
      </c>
      <c r="AU341" s="192" t="s">
        <v>81</v>
      </c>
      <c r="AY341" s="20" t="s">
        <v>158</v>
      </c>
      <c r="BE341" s="193">
        <f>IF(N341="základní",J341,0)</f>
        <v>0</v>
      </c>
      <c r="BF341" s="193">
        <f>IF(N341="snížená",J341,0)</f>
        <v>0</v>
      </c>
      <c r="BG341" s="193">
        <f>IF(N341="zákl. přenesená",J341,0)</f>
        <v>0</v>
      </c>
      <c r="BH341" s="193">
        <f>IF(N341="sníž. přenesená",J341,0)</f>
        <v>0</v>
      </c>
      <c r="BI341" s="193">
        <f>IF(N341="nulová",J341,0)</f>
        <v>0</v>
      </c>
      <c r="BJ341" s="20" t="s">
        <v>79</v>
      </c>
      <c r="BK341" s="193">
        <f>ROUND(I341*H341,2)</f>
        <v>0</v>
      </c>
      <c r="BL341" s="20" t="s">
        <v>165</v>
      </c>
      <c r="BM341" s="192" t="s">
        <v>1420</v>
      </c>
    </row>
    <row r="342" spans="1:65" s="2" customFormat="1" ht="18">
      <c r="A342" s="37"/>
      <c r="B342" s="38"/>
      <c r="C342" s="39"/>
      <c r="D342" s="194" t="s">
        <v>167</v>
      </c>
      <c r="E342" s="39"/>
      <c r="F342" s="195" t="s">
        <v>1421</v>
      </c>
      <c r="G342" s="39"/>
      <c r="H342" s="39"/>
      <c r="I342" s="196"/>
      <c r="J342" s="39"/>
      <c r="K342" s="39"/>
      <c r="L342" s="42"/>
      <c r="M342" s="197"/>
      <c r="N342" s="198"/>
      <c r="O342" s="67"/>
      <c r="P342" s="67"/>
      <c r="Q342" s="67"/>
      <c r="R342" s="67"/>
      <c r="S342" s="67"/>
      <c r="T342" s="68"/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T342" s="20" t="s">
        <v>167</v>
      </c>
      <c r="AU342" s="20" t="s">
        <v>81</v>
      </c>
    </row>
    <row r="343" spans="1:65" s="2" customFormat="1">
      <c r="A343" s="37"/>
      <c r="B343" s="38"/>
      <c r="C343" s="39"/>
      <c r="D343" s="199" t="s">
        <v>169</v>
      </c>
      <c r="E343" s="39"/>
      <c r="F343" s="200" t="s">
        <v>1422</v>
      </c>
      <c r="G343" s="39"/>
      <c r="H343" s="39"/>
      <c r="I343" s="196"/>
      <c r="J343" s="39"/>
      <c r="K343" s="39"/>
      <c r="L343" s="42"/>
      <c r="M343" s="197"/>
      <c r="N343" s="198"/>
      <c r="O343" s="67"/>
      <c r="P343" s="67"/>
      <c r="Q343" s="67"/>
      <c r="R343" s="67"/>
      <c r="S343" s="67"/>
      <c r="T343" s="68"/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T343" s="20" t="s">
        <v>169</v>
      </c>
      <c r="AU343" s="20" t="s">
        <v>81</v>
      </c>
    </row>
    <row r="344" spans="1:65" s="13" customFormat="1">
      <c r="B344" s="201"/>
      <c r="C344" s="202"/>
      <c r="D344" s="194" t="s">
        <v>176</v>
      </c>
      <c r="E344" s="203" t="s">
        <v>19</v>
      </c>
      <c r="F344" s="204" t="s">
        <v>1423</v>
      </c>
      <c r="G344" s="202"/>
      <c r="H344" s="203" t="s">
        <v>19</v>
      </c>
      <c r="I344" s="205"/>
      <c r="J344" s="202"/>
      <c r="K344" s="202"/>
      <c r="L344" s="206"/>
      <c r="M344" s="207"/>
      <c r="N344" s="208"/>
      <c r="O344" s="208"/>
      <c r="P344" s="208"/>
      <c r="Q344" s="208"/>
      <c r="R344" s="208"/>
      <c r="S344" s="208"/>
      <c r="T344" s="209"/>
      <c r="AT344" s="210" t="s">
        <v>176</v>
      </c>
      <c r="AU344" s="210" t="s">
        <v>81</v>
      </c>
      <c r="AV344" s="13" t="s">
        <v>79</v>
      </c>
      <c r="AW344" s="13" t="s">
        <v>34</v>
      </c>
      <c r="AX344" s="13" t="s">
        <v>72</v>
      </c>
      <c r="AY344" s="210" t="s">
        <v>158</v>
      </c>
    </row>
    <row r="345" spans="1:65" s="14" customFormat="1">
      <c r="B345" s="211"/>
      <c r="C345" s="212"/>
      <c r="D345" s="194" t="s">
        <v>176</v>
      </c>
      <c r="E345" s="213" t="s">
        <v>19</v>
      </c>
      <c r="F345" s="214" t="s">
        <v>1424</v>
      </c>
      <c r="G345" s="212"/>
      <c r="H345" s="215">
        <v>1.04</v>
      </c>
      <c r="I345" s="216"/>
      <c r="J345" s="212"/>
      <c r="K345" s="212"/>
      <c r="L345" s="217"/>
      <c r="M345" s="218"/>
      <c r="N345" s="219"/>
      <c r="O345" s="219"/>
      <c r="P345" s="219"/>
      <c r="Q345" s="219"/>
      <c r="R345" s="219"/>
      <c r="S345" s="219"/>
      <c r="T345" s="220"/>
      <c r="AT345" s="221" t="s">
        <v>176</v>
      </c>
      <c r="AU345" s="221" t="s">
        <v>81</v>
      </c>
      <c r="AV345" s="14" t="s">
        <v>81</v>
      </c>
      <c r="AW345" s="14" t="s">
        <v>34</v>
      </c>
      <c r="AX345" s="14" t="s">
        <v>79</v>
      </c>
      <c r="AY345" s="221" t="s">
        <v>158</v>
      </c>
    </row>
    <row r="346" spans="1:65" s="2" customFormat="1" ht="24.25" customHeight="1">
      <c r="A346" s="37"/>
      <c r="B346" s="38"/>
      <c r="C346" s="181" t="s">
        <v>448</v>
      </c>
      <c r="D346" s="181" t="s">
        <v>160</v>
      </c>
      <c r="E346" s="182" t="s">
        <v>1425</v>
      </c>
      <c r="F346" s="183" t="s">
        <v>1426</v>
      </c>
      <c r="G346" s="184" t="s">
        <v>183</v>
      </c>
      <c r="H346" s="185">
        <v>5.6879999999999997</v>
      </c>
      <c r="I346" s="186"/>
      <c r="J346" s="187">
        <f>ROUND(I346*H346,2)</f>
        <v>0</v>
      </c>
      <c r="K346" s="183" t="s">
        <v>164</v>
      </c>
      <c r="L346" s="42"/>
      <c r="M346" s="188" t="s">
        <v>19</v>
      </c>
      <c r="N346" s="189" t="s">
        <v>43</v>
      </c>
      <c r="O346" s="67"/>
      <c r="P346" s="190">
        <f>O346*H346</f>
        <v>0</v>
      </c>
      <c r="Q346" s="190">
        <v>0</v>
      </c>
      <c r="R346" s="190">
        <f>Q346*H346</f>
        <v>0</v>
      </c>
      <c r="S346" s="190">
        <v>0</v>
      </c>
      <c r="T346" s="191">
        <f>S346*H346</f>
        <v>0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192" t="s">
        <v>165</v>
      </c>
      <c r="AT346" s="192" t="s">
        <v>160</v>
      </c>
      <c r="AU346" s="192" t="s">
        <v>81</v>
      </c>
      <c r="AY346" s="20" t="s">
        <v>158</v>
      </c>
      <c r="BE346" s="193">
        <f>IF(N346="základní",J346,0)</f>
        <v>0</v>
      </c>
      <c r="BF346" s="193">
        <f>IF(N346="snížená",J346,0)</f>
        <v>0</v>
      </c>
      <c r="BG346" s="193">
        <f>IF(N346="zákl. přenesená",J346,0)</f>
        <v>0</v>
      </c>
      <c r="BH346" s="193">
        <f>IF(N346="sníž. přenesená",J346,0)</f>
        <v>0</v>
      </c>
      <c r="BI346" s="193">
        <f>IF(N346="nulová",J346,0)</f>
        <v>0</v>
      </c>
      <c r="BJ346" s="20" t="s">
        <v>79</v>
      </c>
      <c r="BK346" s="193">
        <f>ROUND(I346*H346,2)</f>
        <v>0</v>
      </c>
      <c r="BL346" s="20" t="s">
        <v>165</v>
      </c>
      <c r="BM346" s="192" t="s">
        <v>1427</v>
      </c>
    </row>
    <row r="347" spans="1:65" s="2" customFormat="1" ht="18">
      <c r="A347" s="37"/>
      <c r="B347" s="38"/>
      <c r="C347" s="39"/>
      <c r="D347" s="194" t="s">
        <v>167</v>
      </c>
      <c r="E347" s="39"/>
      <c r="F347" s="195" t="s">
        <v>1428</v>
      </c>
      <c r="G347" s="39"/>
      <c r="H347" s="39"/>
      <c r="I347" s="196"/>
      <c r="J347" s="39"/>
      <c r="K347" s="39"/>
      <c r="L347" s="42"/>
      <c r="M347" s="197"/>
      <c r="N347" s="198"/>
      <c r="O347" s="67"/>
      <c r="P347" s="67"/>
      <c r="Q347" s="67"/>
      <c r="R347" s="67"/>
      <c r="S347" s="67"/>
      <c r="T347" s="68"/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T347" s="20" t="s">
        <v>167</v>
      </c>
      <c r="AU347" s="20" t="s">
        <v>81</v>
      </c>
    </row>
    <row r="348" spans="1:65" s="2" customFormat="1">
      <c r="A348" s="37"/>
      <c r="B348" s="38"/>
      <c r="C348" s="39"/>
      <c r="D348" s="199" t="s">
        <v>169</v>
      </c>
      <c r="E348" s="39"/>
      <c r="F348" s="200" t="s">
        <v>1429</v>
      </c>
      <c r="G348" s="39"/>
      <c r="H348" s="39"/>
      <c r="I348" s="196"/>
      <c r="J348" s="39"/>
      <c r="K348" s="39"/>
      <c r="L348" s="42"/>
      <c r="M348" s="197"/>
      <c r="N348" s="198"/>
      <c r="O348" s="67"/>
      <c r="P348" s="67"/>
      <c r="Q348" s="67"/>
      <c r="R348" s="67"/>
      <c r="S348" s="67"/>
      <c r="T348" s="68"/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T348" s="20" t="s">
        <v>169</v>
      </c>
      <c r="AU348" s="20" t="s">
        <v>81</v>
      </c>
    </row>
    <row r="349" spans="1:65" s="13" customFormat="1">
      <c r="B349" s="201"/>
      <c r="C349" s="202"/>
      <c r="D349" s="194" t="s">
        <v>176</v>
      </c>
      <c r="E349" s="203" t="s">
        <v>19</v>
      </c>
      <c r="F349" s="204" t="s">
        <v>1430</v>
      </c>
      <c r="G349" s="202"/>
      <c r="H349" s="203" t="s">
        <v>19</v>
      </c>
      <c r="I349" s="205"/>
      <c r="J349" s="202"/>
      <c r="K349" s="202"/>
      <c r="L349" s="206"/>
      <c r="M349" s="207"/>
      <c r="N349" s="208"/>
      <c r="O349" s="208"/>
      <c r="P349" s="208"/>
      <c r="Q349" s="208"/>
      <c r="R349" s="208"/>
      <c r="S349" s="208"/>
      <c r="T349" s="209"/>
      <c r="AT349" s="210" t="s">
        <v>176</v>
      </c>
      <c r="AU349" s="210" t="s">
        <v>81</v>
      </c>
      <c r="AV349" s="13" t="s">
        <v>79</v>
      </c>
      <c r="AW349" s="13" t="s">
        <v>34</v>
      </c>
      <c r="AX349" s="13" t="s">
        <v>72</v>
      </c>
      <c r="AY349" s="210" t="s">
        <v>158</v>
      </c>
    </row>
    <row r="350" spans="1:65" s="14" customFormat="1">
      <c r="B350" s="211"/>
      <c r="C350" s="212"/>
      <c r="D350" s="194" t="s">
        <v>176</v>
      </c>
      <c r="E350" s="213" t="s">
        <v>19</v>
      </c>
      <c r="F350" s="214" t="s">
        <v>1431</v>
      </c>
      <c r="G350" s="212"/>
      <c r="H350" s="215">
        <v>2.8439999999999999</v>
      </c>
      <c r="I350" s="216"/>
      <c r="J350" s="212"/>
      <c r="K350" s="212"/>
      <c r="L350" s="217"/>
      <c r="M350" s="218"/>
      <c r="N350" s="219"/>
      <c r="O350" s="219"/>
      <c r="P350" s="219"/>
      <c r="Q350" s="219"/>
      <c r="R350" s="219"/>
      <c r="S350" s="219"/>
      <c r="T350" s="220"/>
      <c r="AT350" s="221" t="s">
        <v>176</v>
      </c>
      <c r="AU350" s="221" t="s">
        <v>81</v>
      </c>
      <c r="AV350" s="14" t="s">
        <v>81</v>
      </c>
      <c r="AW350" s="14" t="s">
        <v>34</v>
      </c>
      <c r="AX350" s="14" t="s">
        <v>72</v>
      </c>
      <c r="AY350" s="221" t="s">
        <v>158</v>
      </c>
    </row>
    <row r="351" spans="1:65" s="14" customFormat="1">
      <c r="B351" s="211"/>
      <c r="C351" s="212"/>
      <c r="D351" s="194" t="s">
        <v>176</v>
      </c>
      <c r="E351" s="213" t="s">
        <v>19</v>
      </c>
      <c r="F351" s="214" t="s">
        <v>1431</v>
      </c>
      <c r="G351" s="212"/>
      <c r="H351" s="215">
        <v>2.8439999999999999</v>
      </c>
      <c r="I351" s="216"/>
      <c r="J351" s="212"/>
      <c r="K351" s="212"/>
      <c r="L351" s="217"/>
      <c r="M351" s="218"/>
      <c r="N351" s="219"/>
      <c r="O351" s="219"/>
      <c r="P351" s="219"/>
      <c r="Q351" s="219"/>
      <c r="R351" s="219"/>
      <c r="S351" s="219"/>
      <c r="T351" s="220"/>
      <c r="AT351" s="221" t="s">
        <v>176</v>
      </c>
      <c r="AU351" s="221" t="s">
        <v>81</v>
      </c>
      <c r="AV351" s="14" t="s">
        <v>81</v>
      </c>
      <c r="AW351" s="14" t="s">
        <v>34</v>
      </c>
      <c r="AX351" s="14" t="s">
        <v>72</v>
      </c>
      <c r="AY351" s="221" t="s">
        <v>158</v>
      </c>
    </row>
    <row r="352" spans="1:65" s="15" customFormat="1">
      <c r="B352" s="222"/>
      <c r="C352" s="223"/>
      <c r="D352" s="194" t="s">
        <v>176</v>
      </c>
      <c r="E352" s="224" t="s">
        <v>19</v>
      </c>
      <c r="F352" s="225" t="s">
        <v>179</v>
      </c>
      <c r="G352" s="223"/>
      <c r="H352" s="226">
        <v>5.6879999999999997</v>
      </c>
      <c r="I352" s="227"/>
      <c r="J352" s="223"/>
      <c r="K352" s="223"/>
      <c r="L352" s="228"/>
      <c r="M352" s="229"/>
      <c r="N352" s="230"/>
      <c r="O352" s="230"/>
      <c r="P352" s="230"/>
      <c r="Q352" s="230"/>
      <c r="R352" s="230"/>
      <c r="S352" s="230"/>
      <c r="T352" s="231"/>
      <c r="AT352" s="232" t="s">
        <v>176</v>
      </c>
      <c r="AU352" s="232" t="s">
        <v>81</v>
      </c>
      <c r="AV352" s="15" t="s">
        <v>165</v>
      </c>
      <c r="AW352" s="15" t="s">
        <v>34</v>
      </c>
      <c r="AX352" s="15" t="s">
        <v>79</v>
      </c>
      <c r="AY352" s="232" t="s">
        <v>158</v>
      </c>
    </row>
    <row r="353" spans="1:65" s="2" customFormat="1" ht="24.25" customHeight="1">
      <c r="A353" s="37"/>
      <c r="B353" s="38"/>
      <c r="C353" s="181" t="s">
        <v>454</v>
      </c>
      <c r="D353" s="181" t="s">
        <v>160</v>
      </c>
      <c r="E353" s="182" t="s">
        <v>1432</v>
      </c>
      <c r="F353" s="183" t="s">
        <v>1433</v>
      </c>
      <c r="G353" s="184" t="s">
        <v>183</v>
      </c>
      <c r="H353" s="185">
        <v>9.2439999999999998</v>
      </c>
      <c r="I353" s="186"/>
      <c r="J353" s="187">
        <f>ROUND(I353*H353,2)</f>
        <v>0</v>
      </c>
      <c r="K353" s="183" t="s">
        <v>164</v>
      </c>
      <c r="L353" s="42"/>
      <c r="M353" s="188" t="s">
        <v>19</v>
      </c>
      <c r="N353" s="189" t="s">
        <v>43</v>
      </c>
      <c r="O353" s="67"/>
      <c r="P353" s="190">
        <f>O353*H353</f>
        <v>0</v>
      </c>
      <c r="Q353" s="190">
        <v>0</v>
      </c>
      <c r="R353" s="190">
        <f>Q353*H353</f>
        <v>0</v>
      </c>
      <c r="S353" s="190">
        <v>0</v>
      </c>
      <c r="T353" s="191">
        <f>S353*H353</f>
        <v>0</v>
      </c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R353" s="192" t="s">
        <v>165</v>
      </c>
      <c r="AT353" s="192" t="s">
        <v>160</v>
      </c>
      <c r="AU353" s="192" t="s">
        <v>81</v>
      </c>
      <c r="AY353" s="20" t="s">
        <v>158</v>
      </c>
      <c r="BE353" s="193">
        <f>IF(N353="základní",J353,0)</f>
        <v>0</v>
      </c>
      <c r="BF353" s="193">
        <f>IF(N353="snížená",J353,0)</f>
        <v>0</v>
      </c>
      <c r="BG353" s="193">
        <f>IF(N353="zákl. přenesená",J353,0)</f>
        <v>0</v>
      </c>
      <c r="BH353" s="193">
        <f>IF(N353="sníž. přenesená",J353,0)</f>
        <v>0</v>
      </c>
      <c r="BI353" s="193">
        <f>IF(N353="nulová",J353,0)</f>
        <v>0</v>
      </c>
      <c r="BJ353" s="20" t="s">
        <v>79</v>
      </c>
      <c r="BK353" s="193">
        <f>ROUND(I353*H353,2)</f>
        <v>0</v>
      </c>
      <c r="BL353" s="20" t="s">
        <v>165</v>
      </c>
      <c r="BM353" s="192" t="s">
        <v>1434</v>
      </c>
    </row>
    <row r="354" spans="1:65" s="2" customFormat="1">
      <c r="A354" s="37"/>
      <c r="B354" s="38"/>
      <c r="C354" s="39"/>
      <c r="D354" s="194" t="s">
        <v>167</v>
      </c>
      <c r="E354" s="39"/>
      <c r="F354" s="195" t="s">
        <v>1435</v>
      </c>
      <c r="G354" s="39"/>
      <c r="H354" s="39"/>
      <c r="I354" s="196"/>
      <c r="J354" s="39"/>
      <c r="K354" s="39"/>
      <c r="L354" s="42"/>
      <c r="M354" s="197"/>
      <c r="N354" s="198"/>
      <c r="O354" s="67"/>
      <c r="P354" s="67"/>
      <c r="Q354" s="67"/>
      <c r="R354" s="67"/>
      <c r="S354" s="67"/>
      <c r="T354" s="68"/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T354" s="20" t="s">
        <v>167</v>
      </c>
      <c r="AU354" s="20" t="s">
        <v>81</v>
      </c>
    </row>
    <row r="355" spans="1:65" s="2" customFormat="1">
      <c r="A355" s="37"/>
      <c r="B355" s="38"/>
      <c r="C355" s="39"/>
      <c r="D355" s="199" t="s">
        <v>169</v>
      </c>
      <c r="E355" s="39"/>
      <c r="F355" s="200" t="s">
        <v>1436</v>
      </c>
      <c r="G355" s="39"/>
      <c r="H355" s="39"/>
      <c r="I355" s="196"/>
      <c r="J355" s="39"/>
      <c r="K355" s="39"/>
      <c r="L355" s="42"/>
      <c r="M355" s="197"/>
      <c r="N355" s="198"/>
      <c r="O355" s="67"/>
      <c r="P355" s="67"/>
      <c r="Q355" s="67"/>
      <c r="R355" s="67"/>
      <c r="S355" s="67"/>
      <c r="T355" s="68"/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T355" s="20" t="s">
        <v>169</v>
      </c>
      <c r="AU355" s="20" t="s">
        <v>81</v>
      </c>
    </row>
    <row r="356" spans="1:65" s="13" customFormat="1">
      <c r="B356" s="201"/>
      <c r="C356" s="202"/>
      <c r="D356" s="194" t="s">
        <v>176</v>
      </c>
      <c r="E356" s="203" t="s">
        <v>19</v>
      </c>
      <c r="F356" s="204" t="s">
        <v>1437</v>
      </c>
      <c r="G356" s="202"/>
      <c r="H356" s="203" t="s">
        <v>19</v>
      </c>
      <c r="I356" s="205"/>
      <c r="J356" s="202"/>
      <c r="K356" s="202"/>
      <c r="L356" s="206"/>
      <c r="M356" s="207"/>
      <c r="N356" s="208"/>
      <c r="O356" s="208"/>
      <c r="P356" s="208"/>
      <c r="Q356" s="208"/>
      <c r="R356" s="208"/>
      <c r="S356" s="208"/>
      <c r="T356" s="209"/>
      <c r="AT356" s="210" t="s">
        <v>176</v>
      </c>
      <c r="AU356" s="210" t="s">
        <v>81</v>
      </c>
      <c r="AV356" s="13" t="s">
        <v>79</v>
      </c>
      <c r="AW356" s="13" t="s">
        <v>34</v>
      </c>
      <c r="AX356" s="13" t="s">
        <v>72</v>
      </c>
      <c r="AY356" s="210" t="s">
        <v>158</v>
      </c>
    </row>
    <row r="357" spans="1:65" s="14" customFormat="1">
      <c r="B357" s="211"/>
      <c r="C357" s="212"/>
      <c r="D357" s="194" t="s">
        <v>176</v>
      </c>
      <c r="E357" s="213" t="s">
        <v>19</v>
      </c>
      <c r="F357" s="214" t="s">
        <v>1438</v>
      </c>
      <c r="G357" s="212"/>
      <c r="H357" s="215">
        <v>2.4319999999999999</v>
      </c>
      <c r="I357" s="216"/>
      <c r="J357" s="212"/>
      <c r="K357" s="212"/>
      <c r="L357" s="217"/>
      <c r="M357" s="218"/>
      <c r="N357" s="219"/>
      <c r="O357" s="219"/>
      <c r="P357" s="219"/>
      <c r="Q357" s="219"/>
      <c r="R357" s="219"/>
      <c r="S357" s="219"/>
      <c r="T357" s="220"/>
      <c r="AT357" s="221" t="s">
        <v>176</v>
      </c>
      <c r="AU357" s="221" t="s">
        <v>81</v>
      </c>
      <c r="AV357" s="14" t="s">
        <v>81</v>
      </c>
      <c r="AW357" s="14" t="s">
        <v>34</v>
      </c>
      <c r="AX357" s="14" t="s">
        <v>72</v>
      </c>
      <c r="AY357" s="221" t="s">
        <v>158</v>
      </c>
    </row>
    <row r="358" spans="1:65" s="13" customFormat="1">
      <c r="B358" s="201"/>
      <c r="C358" s="202"/>
      <c r="D358" s="194" t="s">
        <v>176</v>
      </c>
      <c r="E358" s="203" t="s">
        <v>19</v>
      </c>
      <c r="F358" s="204" t="s">
        <v>1439</v>
      </c>
      <c r="G358" s="202"/>
      <c r="H358" s="203" t="s">
        <v>19</v>
      </c>
      <c r="I358" s="205"/>
      <c r="J358" s="202"/>
      <c r="K358" s="202"/>
      <c r="L358" s="206"/>
      <c r="M358" s="207"/>
      <c r="N358" s="208"/>
      <c r="O358" s="208"/>
      <c r="P358" s="208"/>
      <c r="Q358" s="208"/>
      <c r="R358" s="208"/>
      <c r="S358" s="208"/>
      <c r="T358" s="209"/>
      <c r="AT358" s="210" t="s">
        <v>176</v>
      </c>
      <c r="AU358" s="210" t="s">
        <v>81</v>
      </c>
      <c r="AV358" s="13" t="s">
        <v>79</v>
      </c>
      <c r="AW358" s="13" t="s">
        <v>34</v>
      </c>
      <c r="AX358" s="13" t="s">
        <v>72</v>
      </c>
      <c r="AY358" s="210" t="s">
        <v>158</v>
      </c>
    </row>
    <row r="359" spans="1:65" s="14" customFormat="1">
      <c r="B359" s="211"/>
      <c r="C359" s="212"/>
      <c r="D359" s="194" t="s">
        <v>176</v>
      </c>
      <c r="E359" s="213" t="s">
        <v>19</v>
      </c>
      <c r="F359" s="214" t="s">
        <v>1440</v>
      </c>
      <c r="G359" s="212"/>
      <c r="H359" s="215">
        <v>6.8120000000000003</v>
      </c>
      <c r="I359" s="216"/>
      <c r="J359" s="212"/>
      <c r="K359" s="212"/>
      <c r="L359" s="217"/>
      <c r="M359" s="218"/>
      <c r="N359" s="219"/>
      <c r="O359" s="219"/>
      <c r="P359" s="219"/>
      <c r="Q359" s="219"/>
      <c r="R359" s="219"/>
      <c r="S359" s="219"/>
      <c r="T359" s="220"/>
      <c r="AT359" s="221" t="s">
        <v>176</v>
      </c>
      <c r="AU359" s="221" t="s">
        <v>81</v>
      </c>
      <c r="AV359" s="14" t="s">
        <v>81</v>
      </c>
      <c r="AW359" s="14" t="s">
        <v>34</v>
      </c>
      <c r="AX359" s="14" t="s">
        <v>72</v>
      </c>
      <c r="AY359" s="221" t="s">
        <v>158</v>
      </c>
    </row>
    <row r="360" spans="1:65" s="15" customFormat="1">
      <c r="B360" s="222"/>
      <c r="C360" s="223"/>
      <c r="D360" s="194" t="s">
        <v>176</v>
      </c>
      <c r="E360" s="224" t="s">
        <v>19</v>
      </c>
      <c r="F360" s="225" t="s">
        <v>179</v>
      </c>
      <c r="G360" s="223"/>
      <c r="H360" s="226">
        <v>9.2439999999999998</v>
      </c>
      <c r="I360" s="227"/>
      <c r="J360" s="223"/>
      <c r="K360" s="223"/>
      <c r="L360" s="228"/>
      <c r="M360" s="229"/>
      <c r="N360" s="230"/>
      <c r="O360" s="230"/>
      <c r="P360" s="230"/>
      <c r="Q360" s="230"/>
      <c r="R360" s="230"/>
      <c r="S360" s="230"/>
      <c r="T360" s="231"/>
      <c r="AT360" s="232" t="s">
        <v>176</v>
      </c>
      <c r="AU360" s="232" t="s">
        <v>81</v>
      </c>
      <c r="AV360" s="15" t="s">
        <v>165</v>
      </c>
      <c r="AW360" s="15" t="s">
        <v>34</v>
      </c>
      <c r="AX360" s="15" t="s">
        <v>79</v>
      </c>
      <c r="AY360" s="232" t="s">
        <v>158</v>
      </c>
    </row>
    <row r="361" spans="1:65" s="2" customFormat="1" ht="33" customHeight="1">
      <c r="A361" s="37"/>
      <c r="B361" s="38"/>
      <c r="C361" s="181" t="s">
        <v>461</v>
      </c>
      <c r="D361" s="181" t="s">
        <v>160</v>
      </c>
      <c r="E361" s="182" t="s">
        <v>1441</v>
      </c>
      <c r="F361" s="183" t="s">
        <v>1442</v>
      </c>
      <c r="G361" s="184" t="s">
        <v>163</v>
      </c>
      <c r="H361" s="185">
        <v>46.64</v>
      </c>
      <c r="I361" s="186"/>
      <c r="J361" s="187">
        <f>ROUND(I361*H361,2)</f>
        <v>0</v>
      </c>
      <c r="K361" s="183" t="s">
        <v>164</v>
      </c>
      <c r="L361" s="42"/>
      <c r="M361" s="188" t="s">
        <v>19</v>
      </c>
      <c r="N361" s="189" t="s">
        <v>43</v>
      </c>
      <c r="O361" s="67"/>
      <c r="P361" s="190">
        <f>O361*H361</f>
        <v>0</v>
      </c>
      <c r="Q361" s="190">
        <v>0.89019000000000004</v>
      </c>
      <c r="R361" s="190">
        <f>Q361*H361</f>
        <v>41.518461600000002</v>
      </c>
      <c r="S361" s="190">
        <v>0</v>
      </c>
      <c r="T361" s="191">
        <f>S361*H361</f>
        <v>0</v>
      </c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R361" s="192" t="s">
        <v>165</v>
      </c>
      <c r="AT361" s="192" t="s">
        <v>160</v>
      </c>
      <c r="AU361" s="192" t="s">
        <v>81</v>
      </c>
      <c r="AY361" s="20" t="s">
        <v>158</v>
      </c>
      <c r="BE361" s="193">
        <f>IF(N361="základní",J361,0)</f>
        <v>0</v>
      </c>
      <c r="BF361" s="193">
        <f>IF(N361="snížená",J361,0)</f>
        <v>0</v>
      </c>
      <c r="BG361" s="193">
        <f>IF(N361="zákl. přenesená",J361,0)</f>
        <v>0</v>
      </c>
      <c r="BH361" s="193">
        <f>IF(N361="sníž. přenesená",J361,0)</f>
        <v>0</v>
      </c>
      <c r="BI361" s="193">
        <f>IF(N361="nulová",J361,0)</f>
        <v>0</v>
      </c>
      <c r="BJ361" s="20" t="s">
        <v>79</v>
      </c>
      <c r="BK361" s="193">
        <f>ROUND(I361*H361,2)</f>
        <v>0</v>
      </c>
      <c r="BL361" s="20" t="s">
        <v>165</v>
      </c>
      <c r="BM361" s="192" t="s">
        <v>1443</v>
      </c>
    </row>
    <row r="362" spans="1:65" s="2" customFormat="1" ht="27">
      <c r="A362" s="37"/>
      <c r="B362" s="38"/>
      <c r="C362" s="39"/>
      <c r="D362" s="194" t="s">
        <v>167</v>
      </c>
      <c r="E362" s="39"/>
      <c r="F362" s="195" t="s">
        <v>1444</v>
      </c>
      <c r="G362" s="39"/>
      <c r="H362" s="39"/>
      <c r="I362" s="196"/>
      <c r="J362" s="39"/>
      <c r="K362" s="39"/>
      <c r="L362" s="42"/>
      <c r="M362" s="197"/>
      <c r="N362" s="198"/>
      <c r="O362" s="67"/>
      <c r="P362" s="67"/>
      <c r="Q362" s="67"/>
      <c r="R362" s="67"/>
      <c r="S362" s="67"/>
      <c r="T362" s="68"/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T362" s="20" t="s">
        <v>167</v>
      </c>
      <c r="AU362" s="20" t="s">
        <v>81</v>
      </c>
    </row>
    <row r="363" spans="1:65" s="2" customFormat="1">
      <c r="A363" s="37"/>
      <c r="B363" s="38"/>
      <c r="C363" s="39"/>
      <c r="D363" s="199" t="s">
        <v>169</v>
      </c>
      <c r="E363" s="39"/>
      <c r="F363" s="200" t="s">
        <v>1445</v>
      </c>
      <c r="G363" s="39"/>
      <c r="H363" s="39"/>
      <c r="I363" s="196"/>
      <c r="J363" s="39"/>
      <c r="K363" s="39"/>
      <c r="L363" s="42"/>
      <c r="M363" s="197"/>
      <c r="N363" s="198"/>
      <c r="O363" s="67"/>
      <c r="P363" s="67"/>
      <c r="Q363" s="67"/>
      <c r="R363" s="67"/>
      <c r="S363" s="67"/>
      <c r="T363" s="68"/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T363" s="20" t="s">
        <v>169</v>
      </c>
      <c r="AU363" s="20" t="s">
        <v>81</v>
      </c>
    </row>
    <row r="364" spans="1:65" s="13" customFormat="1">
      <c r="B364" s="201"/>
      <c r="C364" s="202"/>
      <c r="D364" s="194" t="s">
        <v>176</v>
      </c>
      <c r="E364" s="203" t="s">
        <v>19</v>
      </c>
      <c r="F364" s="204" t="s">
        <v>1446</v>
      </c>
      <c r="G364" s="202"/>
      <c r="H364" s="203" t="s">
        <v>19</v>
      </c>
      <c r="I364" s="205"/>
      <c r="J364" s="202"/>
      <c r="K364" s="202"/>
      <c r="L364" s="206"/>
      <c r="M364" s="207"/>
      <c r="N364" s="208"/>
      <c r="O364" s="208"/>
      <c r="P364" s="208"/>
      <c r="Q364" s="208"/>
      <c r="R364" s="208"/>
      <c r="S364" s="208"/>
      <c r="T364" s="209"/>
      <c r="AT364" s="210" t="s">
        <v>176</v>
      </c>
      <c r="AU364" s="210" t="s">
        <v>81</v>
      </c>
      <c r="AV364" s="13" t="s">
        <v>79</v>
      </c>
      <c r="AW364" s="13" t="s">
        <v>34</v>
      </c>
      <c r="AX364" s="13" t="s">
        <v>72</v>
      </c>
      <c r="AY364" s="210" t="s">
        <v>158</v>
      </c>
    </row>
    <row r="365" spans="1:65" s="14" customFormat="1">
      <c r="B365" s="211"/>
      <c r="C365" s="212"/>
      <c r="D365" s="194" t="s">
        <v>176</v>
      </c>
      <c r="E365" s="213" t="s">
        <v>19</v>
      </c>
      <c r="F365" s="214" t="s">
        <v>1447</v>
      </c>
      <c r="G365" s="212"/>
      <c r="H365" s="215">
        <v>23.32</v>
      </c>
      <c r="I365" s="216"/>
      <c r="J365" s="212"/>
      <c r="K365" s="212"/>
      <c r="L365" s="217"/>
      <c r="M365" s="218"/>
      <c r="N365" s="219"/>
      <c r="O365" s="219"/>
      <c r="P365" s="219"/>
      <c r="Q365" s="219"/>
      <c r="R365" s="219"/>
      <c r="S365" s="219"/>
      <c r="T365" s="220"/>
      <c r="AT365" s="221" t="s">
        <v>176</v>
      </c>
      <c r="AU365" s="221" t="s">
        <v>81</v>
      </c>
      <c r="AV365" s="14" t="s">
        <v>81</v>
      </c>
      <c r="AW365" s="14" t="s">
        <v>34</v>
      </c>
      <c r="AX365" s="14" t="s">
        <v>72</v>
      </c>
      <c r="AY365" s="221" t="s">
        <v>158</v>
      </c>
    </row>
    <row r="366" spans="1:65" s="14" customFormat="1">
      <c r="B366" s="211"/>
      <c r="C366" s="212"/>
      <c r="D366" s="194" t="s">
        <v>176</v>
      </c>
      <c r="E366" s="213" t="s">
        <v>19</v>
      </c>
      <c r="F366" s="214" t="s">
        <v>1448</v>
      </c>
      <c r="G366" s="212"/>
      <c r="H366" s="215">
        <v>23.32</v>
      </c>
      <c r="I366" s="216"/>
      <c r="J366" s="212"/>
      <c r="K366" s="212"/>
      <c r="L366" s="217"/>
      <c r="M366" s="218"/>
      <c r="N366" s="219"/>
      <c r="O366" s="219"/>
      <c r="P366" s="219"/>
      <c r="Q366" s="219"/>
      <c r="R366" s="219"/>
      <c r="S366" s="219"/>
      <c r="T366" s="220"/>
      <c r="AT366" s="221" t="s">
        <v>176</v>
      </c>
      <c r="AU366" s="221" t="s">
        <v>81</v>
      </c>
      <c r="AV366" s="14" t="s">
        <v>81</v>
      </c>
      <c r="AW366" s="14" t="s">
        <v>34</v>
      </c>
      <c r="AX366" s="14" t="s">
        <v>72</v>
      </c>
      <c r="AY366" s="221" t="s">
        <v>158</v>
      </c>
    </row>
    <row r="367" spans="1:65" s="15" customFormat="1">
      <c r="B367" s="222"/>
      <c r="C367" s="223"/>
      <c r="D367" s="194" t="s">
        <v>176</v>
      </c>
      <c r="E367" s="224" t="s">
        <v>19</v>
      </c>
      <c r="F367" s="225" t="s">
        <v>179</v>
      </c>
      <c r="G367" s="223"/>
      <c r="H367" s="226">
        <v>46.64</v>
      </c>
      <c r="I367" s="227"/>
      <c r="J367" s="223"/>
      <c r="K367" s="223"/>
      <c r="L367" s="228"/>
      <c r="M367" s="229"/>
      <c r="N367" s="230"/>
      <c r="O367" s="230"/>
      <c r="P367" s="230"/>
      <c r="Q367" s="230"/>
      <c r="R367" s="230"/>
      <c r="S367" s="230"/>
      <c r="T367" s="231"/>
      <c r="AT367" s="232" t="s">
        <v>176</v>
      </c>
      <c r="AU367" s="232" t="s">
        <v>81</v>
      </c>
      <c r="AV367" s="15" t="s">
        <v>165</v>
      </c>
      <c r="AW367" s="15" t="s">
        <v>34</v>
      </c>
      <c r="AX367" s="15" t="s">
        <v>79</v>
      </c>
      <c r="AY367" s="232" t="s">
        <v>158</v>
      </c>
    </row>
    <row r="368" spans="1:65" s="12" customFormat="1" ht="22.9" customHeight="1">
      <c r="B368" s="165"/>
      <c r="C368" s="166"/>
      <c r="D368" s="167" t="s">
        <v>71</v>
      </c>
      <c r="E368" s="179" t="s">
        <v>195</v>
      </c>
      <c r="F368" s="179" t="s">
        <v>802</v>
      </c>
      <c r="G368" s="166"/>
      <c r="H368" s="166"/>
      <c r="I368" s="169"/>
      <c r="J368" s="180">
        <f>BK368</f>
        <v>0</v>
      </c>
      <c r="K368" s="166"/>
      <c r="L368" s="171"/>
      <c r="M368" s="172"/>
      <c r="N368" s="173"/>
      <c r="O368" s="173"/>
      <c r="P368" s="174">
        <f>SUM(P369:P397)</f>
        <v>0</v>
      </c>
      <c r="Q368" s="173"/>
      <c r="R368" s="174">
        <f>SUM(R369:R397)</f>
        <v>5.1964300000000003</v>
      </c>
      <c r="S368" s="173"/>
      <c r="T368" s="175">
        <f>SUM(T369:T397)</f>
        <v>7.3040000000000003</v>
      </c>
      <c r="AR368" s="176" t="s">
        <v>79</v>
      </c>
      <c r="AT368" s="177" t="s">
        <v>71</v>
      </c>
      <c r="AU368" s="177" t="s">
        <v>79</v>
      </c>
      <c r="AY368" s="176" t="s">
        <v>158</v>
      </c>
      <c r="BK368" s="178">
        <f>SUM(BK369:BK397)</f>
        <v>0</v>
      </c>
    </row>
    <row r="369" spans="1:65" s="2" customFormat="1" ht="24.25" customHeight="1">
      <c r="A369" s="37"/>
      <c r="B369" s="38"/>
      <c r="C369" s="181" t="s">
        <v>468</v>
      </c>
      <c r="D369" s="181" t="s">
        <v>160</v>
      </c>
      <c r="E369" s="182" t="s">
        <v>1449</v>
      </c>
      <c r="F369" s="183" t="s">
        <v>1450</v>
      </c>
      <c r="G369" s="184" t="s">
        <v>375</v>
      </c>
      <c r="H369" s="185">
        <v>84</v>
      </c>
      <c r="I369" s="186"/>
      <c r="J369" s="187">
        <f>ROUND(I369*H369,2)</f>
        <v>0</v>
      </c>
      <c r="K369" s="183" t="s">
        <v>164</v>
      </c>
      <c r="L369" s="42"/>
      <c r="M369" s="188" t="s">
        <v>19</v>
      </c>
      <c r="N369" s="189" t="s">
        <v>43</v>
      </c>
      <c r="O369" s="67"/>
      <c r="P369" s="190">
        <f>O369*H369</f>
        <v>0</v>
      </c>
      <c r="Q369" s="190">
        <v>0</v>
      </c>
      <c r="R369" s="190">
        <f>Q369*H369</f>
        <v>0</v>
      </c>
      <c r="S369" s="190">
        <v>0</v>
      </c>
      <c r="T369" s="191">
        <f>S369*H369</f>
        <v>0</v>
      </c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R369" s="192" t="s">
        <v>165</v>
      </c>
      <c r="AT369" s="192" t="s">
        <v>160</v>
      </c>
      <c r="AU369" s="192" t="s">
        <v>81</v>
      </c>
      <c r="AY369" s="20" t="s">
        <v>158</v>
      </c>
      <c r="BE369" s="193">
        <f>IF(N369="základní",J369,0)</f>
        <v>0</v>
      </c>
      <c r="BF369" s="193">
        <f>IF(N369="snížená",J369,0)</f>
        <v>0</v>
      </c>
      <c r="BG369" s="193">
        <f>IF(N369="zákl. přenesená",J369,0)</f>
        <v>0</v>
      </c>
      <c r="BH369" s="193">
        <f>IF(N369="sníž. přenesená",J369,0)</f>
        <v>0</v>
      </c>
      <c r="BI369" s="193">
        <f>IF(N369="nulová",J369,0)</f>
        <v>0</v>
      </c>
      <c r="BJ369" s="20" t="s">
        <v>79</v>
      </c>
      <c r="BK369" s="193">
        <f>ROUND(I369*H369,2)</f>
        <v>0</v>
      </c>
      <c r="BL369" s="20" t="s">
        <v>165</v>
      </c>
      <c r="BM369" s="192" t="s">
        <v>1451</v>
      </c>
    </row>
    <row r="370" spans="1:65" s="2" customFormat="1">
      <c r="A370" s="37"/>
      <c r="B370" s="38"/>
      <c r="C370" s="39"/>
      <c r="D370" s="194" t="s">
        <v>167</v>
      </c>
      <c r="E370" s="39"/>
      <c r="F370" s="195" t="s">
        <v>1452</v>
      </c>
      <c r="G370" s="39"/>
      <c r="H370" s="39"/>
      <c r="I370" s="196"/>
      <c r="J370" s="39"/>
      <c r="K370" s="39"/>
      <c r="L370" s="42"/>
      <c r="M370" s="197"/>
      <c r="N370" s="198"/>
      <c r="O370" s="67"/>
      <c r="P370" s="67"/>
      <c r="Q370" s="67"/>
      <c r="R370" s="67"/>
      <c r="S370" s="67"/>
      <c r="T370" s="68"/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T370" s="20" t="s">
        <v>167</v>
      </c>
      <c r="AU370" s="20" t="s">
        <v>81</v>
      </c>
    </row>
    <row r="371" spans="1:65" s="2" customFormat="1">
      <c r="A371" s="37"/>
      <c r="B371" s="38"/>
      <c r="C371" s="39"/>
      <c r="D371" s="199" t="s">
        <v>169</v>
      </c>
      <c r="E371" s="39"/>
      <c r="F371" s="200" t="s">
        <v>1453</v>
      </c>
      <c r="G371" s="39"/>
      <c r="H371" s="39"/>
      <c r="I371" s="196"/>
      <c r="J371" s="39"/>
      <c r="K371" s="39"/>
      <c r="L371" s="42"/>
      <c r="M371" s="197"/>
      <c r="N371" s="198"/>
      <c r="O371" s="67"/>
      <c r="P371" s="67"/>
      <c r="Q371" s="67"/>
      <c r="R371" s="67"/>
      <c r="S371" s="67"/>
      <c r="T371" s="68"/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T371" s="20" t="s">
        <v>169</v>
      </c>
      <c r="AU371" s="20" t="s">
        <v>81</v>
      </c>
    </row>
    <row r="372" spans="1:65" s="14" customFormat="1">
      <c r="B372" s="211"/>
      <c r="C372" s="212"/>
      <c r="D372" s="194" t="s">
        <v>176</v>
      </c>
      <c r="E372" s="213" t="s">
        <v>19</v>
      </c>
      <c r="F372" s="214" t="s">
        <v>1454</v>
      </c>
      <c r="G372" s="212"/>
      <c r="H372" s="215">
        <v>84</v>
      </c>
      <c r="I372" s="216"/>
      <c r="J372" s="212"/>
      <c r="K372" s="212"/>
      <c r="L372" s="217"/>
      <c r="M372" s="218"/>
      <c r="N372" s="219"/>
      <c r="O372" s="219"/>
      <c r="P372" s="219"/>
      <c r="Q372" s="219"/>
      <c r="R372" s="219"/>
      <c r="S372" s="219"/>
      <c r="T372" s="220"/>
      <c r="AT372" s="221" t="s">
        <v>176</v>
      </c>
      <c r="AU372" s="221" t="s">
        <v>81</v>
      </c>
      <c r="AV372" s="14" t="s">
        <v>81</v>
      </c>
      <c r="AW372" s="14" t="s">
        <v>34</v>
      </c>
      <c r="AX372" s="14" t="s">
        <v>79</v>
      </c>
      <c r="AY372" s="221" t="s">
        <v>158</v>
      </c>
    </row>
    <row r="373" spans="1:65" s="2" customFormat="1" ht="24.25" customHeight="1">
      <c r="A373" s="37"/>
      <c r="B373" s="38"/>
      <c r="C373" s="181" t="s">
        <v>476</v>
      </c>
      <c r="D373" s="181" t="s">
        <v>160</v>
      </c>
      <c r="E373" s="182" t="s">
        <v>1455</v>
      </c>
      <c r="F373" s="183" t="s">
        <v>1456</v>
      </c>
      <c r="G373" s="184" t="s">
        <v>375</v>
      </c>
      <c r="H373" s="185">
        <v>42</v>
      </c>
      <c r="I373" s="186"/>
      <c r="J373" s="187">
        <f>ROUND(I373*H373,2)</f>
        <v>0</v>
      </c>
      <c r="K373" s="183" t="s">
        <v>164</v>
      </c>
      <c r="L373" s="42"/>
      <c r="M373" s="188" t="s">
        <v>19</v>
      </c>
      <c r="N373" s="189" t="s">
        <v>43</v>
      </c>
      <c r="O373" s="67"/>
      <c r="P373" s="190">
        <f>O373*H373</f>
        <v>0</v>
      </c>
      <c r="Q373" s="190">
        <v>5.8E-4</v>
      </c>
      <c r="R373" s="190">
        <f>Q373*H373</f>
        <v>2.436E-2</v>
      </c>
      <c r="S373" s="190">
        <v>0.16600000000000001</v>
      </c>
      <c r="T373" s="191">
        <f>S373*H373</f>
        <v>6.9720000000000004</v>
      </c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R373" s="192" t="s">
        <v>165</v>
      </c>
      <c r="AT373" s="192" t="s">
        <v>160</v>
      </c>
      <c r="AU373" s="192" t="s">
        <v>81</v>
      </c>
      <c r="AY373" s="20" t="s">
        <v>158</v>
      </c>
      <c r="BE373" s="193">
        <f>IF(N373="základní",J373,0)</f>
        <v>0</v>
      </c>
      <c r="BF373" s="193">
        <f>IF(N373="snížená",J373,0)</f>
        <v>0</v>
      </c>
      <c r="BG373" s="193">
        <f>IF(N373="zákl. přenesená",J373,0)</f>
        <v>0</v>
      </c>
      <c r="BH373" s="193">
        <f>IF(N373="sníž. přenesená",J373,0)</f>
        <v>0</v>
      </c>
      <c r="BI373" s="193">
        <f>IF(N373="nulová",J373,0)</f>
        <v>0</v>
      </c>
      <c r="BJ373" s="20" t="s">
        <v>79</v>
      </c>
      <c r="BK373" s="193">
        <f>ROUND(I373*H373,2)</f>
        <v>0</v>
      </c>
      <c r="BL373" s="20" t="s">
        <v>165</v>
      </c>
      <c r="BM373" s="192" t="s">
        <v>1457</v>
      </c>
    </row>
    <row r="374" spans="1:65" s="2" customFormat="1" ht="18">
      <c r="A374" s="37"/>
      <c r="B374" s="38"/>
      <c r="C374" s="39"/>
      <c r="D374" s="194" t="s">
        <v>167</v>
      </c>
      <c r="E374" s="39"/>
      <c r="F374" s="195" t="s">
        <v>1458</v>
      </c>
      <c r="G374" s="39"/>
      <c r="H374" s="39"/>
      <c r="I374" s="196"/>
      <c r="J374" s="39"/>
      <c r="K374" s="39"/>
      <c r="L374" s="42"/>
      <c r="M374" s="197"/>
      <c r="N374" s="198"/>
      <c r="O374" s="67"/>
      <c r="P374" s="67"/>
      <c r="Q374" s="67"/>
      <c r="R374" s="67"/>
      <c r="S374" s="67"/>
      <c r="T374" s="68"/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T374" s="20" t="s">
        <v>167</v>
      </c>
      <c r="AU374" s="20" t="s">
        <v>81</v>
      </c>
    </row>
    <row r="375" spans="1:65" s="2" customFormat="1">
      <c r="A375" s="37"/>
      <c r="B375" s="38"/>
      <c r="C375" s="39"/>
      <c r="D375" s="199" t="s">
        <v>169</v>
      </c>
      <c r="E375" s="39"/>
      <c r="F375" s="200" t="s">
        <v>1459</v>
      </c>
      <c r="G375" s="39"/>
      <c r="H375" s="39"/>
      <c r="I375" s="196"/>
      <c r="J375" s="39"/>
      <c r="K375" s="39"/>
      <c r="L375" s="42"/>
      <c r="M375" s="197"/>
      <c r="N375" s="198"/>
      <c r="O375" s="67"/>
      <c r="P375" s="67"/>
      <c r="Q375" s="67"/>
      <c r="R375" s="67"/>
      <c r="S375" s="67"/>
      <c r="T375" s="68"/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T375" s="20" t="s">
        <v>169</v>
      </c>
      <c r="AU375" s="20" t="s">
        <v>81</v>
      </c>
    </row>
    <row r="376" spans="1:65" s="2" customFormat="1" ht="33" customHeight="1">
      <c r="A376" s="37"/>
      <c r="B376" s="38"/>
      <c r="C376" s="181" t="s">
        <v>484</v>
      </c>
      <c r="D376" s="181" t="s">
        <v>160</v>
      </c>
      <c r="E376" s="182" t="s">
        <v>1460</v>
      </c>
      <c r="F376" s="183" t="s">
        <v>1461</v>
      </c>
      <c r="G376" s="184" t="s">
        <v>375</v>
      </c>
      <c r="H376" s="185">
        <v>42</v>
      </c>
      <c r="I376" s="186"/>
      <c r="J376" s="187">
        <f>ROUND(I376*H376,2)</f>
        <v>0</v>
      </c>
      <c r="K376" s="183" t="s">
        <v>164</v>
      </c>
      <c r="L376" s="42"/>
      <c r="M376" s="188" t="s">
        <v>19</v>
      </c>
      <c r="N376" s="189" t="s">
        <v>43</v>
      </c>
      <c r="O376" s="67"/>
      <c r="P376" s="190">
        <f>O376*H376</f>
        <v>0</v>
      </c>
      <c r="Q376" s="190">
        <v>2.1099999999999999E-3</v>
      </c>
      <c r="R376" s="190">
        <f>Q376*H376</f>
        <v>8.861999999999999E-2</v>
      </c>
      <c r="S376" s="190">
        <v>0</v>
      </c>
      <c r="T376" s="191">
        <f>S376*H376</f>
        <v>0</v>
      </c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R376" s="192" t="s">
        <v>165</v>
      </c>
      <c r="AT376" s="192" t="s">
        <v>160</v>
      </c>
      <c r="AU376" s="192" t="s">
        <v>81</v>
      </c>
      <c r="AY376" s="20" t="s">
        <v>158</v>
      </c>
      <c r="BE376" s="193">
        <f>IF(N376="základní",J376,0)</f>
        <v>0</v>
      </c>
      <c r="BF376" s="193">
        <f>IF(N376="snížená",J376,0)</f>
        <v>0</v>
      </c>
      <c r="BG376" s="193">
        <f>IF(N376="zákl. přenesená",J376,0)</f>
        <v>0</v>
      </c>
      <c r="BH376" s="193">
        <f>IF(N376="sníž. přenesená",J376,0)</f>
        <v>0</v>
      </c>
      <c r="BI376" s="193">
        <f>IF(N376="nulová",J376,0)</f>
        <v>0</v>
      </c>
      <c r="BJ376" s="20" t="s">
        <v>79</v>
      </c>
      <c r="BK376" s="193">
        <f>ROUND(I376*H376,2)</f>
        <v>0</v>
      </c>
      <c r="BL376" s="20" t="s">
        <v>165</v>
      </c>
      <c r="BM376" s="192" t="s">
        <v>1462</v>
      </c>
    </row>
    <row r="377" spans="1:65" s="2" customFormat="1" ht="18">
      <c r="A377" s="37"/>
      <c r="B377" s="38"/>
      <c r="C377" s="39"/>
      <c r="D377" s="194" t="s">
        <v>167</v>
      </c>
      <c r="E377" s="39"/>
      <c r="F377" s="195" t="s">
        <v>1463</v>
      </c>
      <c r="G377" s="39"/>
      <c r="H377" s="39"/>
      <c r="I377" s="196"/>
      <c r="J377" s="39"/>
      <c r="K377" s="39"/>
      <c r="L377" s="42"/>
      <c r="M377" s="197"/>
      <c r="N377" s="198"/>
      <c r="O377" s="67"/>
      <c r="P377" s="67"/>
      <c r="Q377" s="67"/>
      <c r="R377" s="67"/>
      <c r="S377" s="67"/>
      <c r="T377" s="68"/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T377" s="20" t="s">
        <v>167</v>
      </c>
      <c r="AU377" s="20" t="s">
        <v>81</v>
      </c>
    </row>
    <row r="378" spans="1:65" s="2" customFormat="1">
      <c r="A378" s="37"/>
      <c r="B378" s="38"/>
      <c r="C378" s="39"/>
      <c r="D378" s="199" t="s">
        <v>169</v>
      </c>
      <c r="E378" s="39"/>
      <c r="F378" s="200" t="s">
        <v>1464</v>
      </c>
      <c r="G378" s="39"/>
      <c r="H378" s="39"/>
      <c r="I378" s="196"/>
      <c r="J378" s="39"/>
      <c r="K378" s="39"/>
      <c r="L378" s="42"/>
      <c r="M378" s="197"/>
      <c r="N378" s="198"/>
      <c r="O378" s="67"/>
      <c r="P378" s="67"/>
      <c r="Q378" s="67"/>
      <c r="R378" s="67"/>
      <c r="S378" s="67"/>
      <c r="T378" s="68"/>
      <c r="U378" s="37"/>
      <c r="V378" s="37"/>
      <c r="W378" s="37"/>
      <c r="X378" s="37"/>
      <c r="Y378" s="37"/>
      <c r="Z378" s="37"/>
      <c r="AA378" s="37"/>
      <c r="AB378" s="37"/>
      <c r="AC378" s="37"/>
      <c r="AD378" s="37"/>
      <c r="AE378" s="37"/>
      <c r="AT378" s="20" t="s">
        <v>169</v>
      </c>
      <c r="AU378" s="20" t="s">
        <v>81</v>
      </c>
    </row>
    <row r="379" spans="1:65" s="2" customFormat="1" ht="33" customHeight="1">
      <c r="A379" s="37"/>
      <c r="B379" s="38"/>
      <c r="C379" s="181" t="s">
        <v>493</v>
      </c>
      <c r="D379" s="181" t="s">
        <v>160</v>
      </c>
      <c r="E379" s="182" t="s">
        <v>1465</v>
      </c>
      <c r="F379" s="183" t="s">
        <v>1466</v>
      </c>
      <c r="G379" s="184" t="s">
        <v>375</v>
      </c>
      <c r="H379" s="185">
        <v>42</v>
      </c>
      <c r="I379" s="186"/>
      <c r="J379" s="187">
        <f>ROUND(I379*H379,2)</f>
        <v>0</v>
      </c>
      <c r="K379" s="183" t="s">
        <v>164</v>
      </c>
      <c r="L379" s="42"/>
      <c r="M379" s="188" t="s">
        <v>19</v>
      </c>
      <c r="N379" s="189" t="s">
        <v>43</v>
      </c>
      <c r="O379" s="67"/>
      <c r="P379" s="190">
        <f>O379*H379</f>
        <v>0</v>
      </c>
      <c r="Q379" s="190">
        <v>2.66E-3</v>
      </c>
      <c r="R379" s="190">
        <f>Q379*H379</f>
        <v>0.11172</v>
      </c>
      <c r="S379" s="190">
        <v>0</v>
      </c>
      <c r="T379" s="191">
        <f>S379*H379</f>
        <v>0</v>
      </c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R379" s="192" t="s">
        <v>165</v>
      </c>
      <c r="AT379" s="192" t="s">
        <v>160</v>
      </c>
      <c r="AU379" s="192" t="s">
        <v>81</v>
      </c>
      <c r="AY379" s="20" t="s">
        <v>158</v>
      </c>
      <c r="BE379" s="193">
        <f>IF(N379="základní",J379,0)</f>
        <v>0</v>
      </c>
      <c r="BF379" s="193">
        <f>IF(N379="snížená",J379,0)</f>
        <v>0</v>
      </c>
      <c r="BG379" s="193">
        <f>IF(N379="zákl. přenesená",J379,0)</f>
        <v>0</v>
      </c>
      <c r="BH379" s="193">
        <f>IF(N379="sníž. přenesená",J379,0)</f>
        <v>0</v>
      </c>
      <c r="BI379" s="193">
        <f>IF(N379="nulová",J379,0)</f>
        <v>0</v>
      </c>
      <c r="BJ379" s="20" t="s">
        <v>79</v>
      </c>
      <c r="BK379" s="193">
        <f>ROUND(I379*H379,2)</f>
        <v>0</v>
      </c>
      <c r="BL379" s="20" t="s">
        <v>165</v>
      </c>
      <c r="BM379" s="192" t="s">
        <v>1467</v>
      </c>
    </row>
    <row r="380" spans="1:65" s="2" customFormat="1" ht="18">
      <c r="A380" s="37"/>
      <c r="B380" s="38"/>
      <c r="C380" s="39"/>
      <c r="D380" s="194" t="s">
        <v>167</v>
      </c>
      <c r="E380" s="39"/>
      <c r="F380" s="195" t="s">
        <v>1468</v>
      </c>
      <c r="G380" s="39"/>
      <c r="H380" s="39"/>
      <c r="I380" s="196"/>
      <c r="J380" s="39"/>
      <c r="K380" s="39"/>
      <c r="L380" s="42"/>
      <c r="M380" s="197"/>
      <c r="N380" s="198"/>
      <c r="O380" s="67"/>
      <c r="P380" s="67"/>
      <c r="Q380" s="67"/>
      <c r="R380" s="67"/>
      <c r="S380" s="67"/>
      <c r="T380" s="68"/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T380" s="20" t="s">
        <v>167</v>
      </c>
      <c r="AU380" s="20" t="s">
        <v>81</v>
      </c>
    </row>
    <row r="381" spans="1:65" s="2" customFormat="1">
      <c r="A381" s="37"/>
      <c r="B381" s="38"/>
      <c r="C381" s="39"/>
      <c r="D381" s="199" t="s">
        <v>169</v>
      </c>
      <c r="E381" s="39"/>
      <c r="F381" s="200" t="s">
        <v>1469</v>
      </c>
      <c r="G381" s="39"/>
      <c r="H381" s="39"/>
      <c r="I381" s="196"/>
      <c r="J381" s="39"/>
      <c r="K381" s="39"/>
      <c r="L381" s="42"/>
      <c r="M381" s="197"/>
      <c r="N381" s="198"/>
      <c r="O381" s="67"/>
      <c r="P381" s="67"/>
      <c r="Q381" s="67"/>
      <c r="R381" s="67"/>
      <c r="S381" s="67"/>
      <c r="T381" s="68"/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T381" s="20" t="s">
        <v>169</v>
      </c>
      <c r="AU381" s="20" t="s">
        <v>81</v>
      </c>
    </row>
    <row r="382" spans="1:65" s="2" customFormat="1" ht="24.25" customHeight="1">
      <c r="A382" s="37"/>
      <c r="B382" s="38"/>
      <c r="C382" s="233" t="s">
        <v>500</v>
      </c>
      <c r="D382" s="233" t="s">
        <v>220</v>
      </c>
      <c r="E382" s="234" t="s">
        <v>1470</v>
      </c>
      <c r="F382" s="235" t="s">
        <v>1471</v>
      </c>
      <c r="G382" s="236" t="s">
        <v>183</v>
      </c>
      <c r="H382" s="237">
        <v>5.806</v>
      </c>
      <c r="I382" s="238"/>
      <c r="J382" s="239">
        <f>ROUND(I382*H382,2)</f>
        <v>0</v>
      </c>
      <c r="K382" s="235" t="s">
        <v>164</v>
      </c>
      <c r="L382" s="240"/>
      <c r="M382" s="241" t="s">
        <v>19</v>
      </c>
      <c r="N382" s="242" t="s">
        <v>43</v>
      </c>
      <c r="O382" s="67"/>
      <c r="P382" s="190">
        <f>O382*H382</f>
        <v>0</v>
      </c>
      <c r="Q382" s="190">
        <v>0.81499999999999995</v>
      </c>
      <c r="R382" s="190">
        <f>Q382*H382</f>
        <v>4.7318899999999999</v>
      </c>
      <c r="S382" s="190">
        <v>0</v>
      </c>
      <c r="T382" s="191">
        <f>S382*H382</f>
        <v>0</v>
      </c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R382" s="192" t="s">
        <v>219</v>
      </c>
      <c r="AT382" s="192" t="s">
        <v>220</v>
      </c>
      <c r="AU382" s="192" t="s">
        <v>81</v>
      </c>
      <c r="AY382" s="20" t="s">
        <v>158</v>
      </c>
      <c r="BE382" s="193">
        <f>IF(N382="základní",J382,0)</f>
        <v>0</v>
      </c>
      <c r="BF382" s="193">
        <f>IF(N382="snížená",J382,0)</f>
        <v>0</v>
      </c>
      <c r="BG382" s="193">
        <f>IF(N382="zákl. přenesená",J382,0)</f>
        <v>0</v>
      </c>
      <c r="BH382" s="193">
        <f>IF(N382="sníž. přenesená",J382,0)</f>
        <v>0</v>
      </c>
      <c r="BI382" s="193">
        <f>IF(N382="nulová",J382,0)</f>
        <v>0</v>
      </c>
      <c r="BJ382" s="20" t="s">
        <v>79</v>
      </c>
      <c r="BK382" s="193">
        <f>ROUND(I382*H382,2)</f>
        <v>0</v>
      </c>
      <c r="BL382" s="20" t="s">
        <v>165</v>
      </c>
      <c r="BM382" s="192" t="s">
        <v>1472</v>
      </c>
    </row>
    <row r="383" spans="1:65" s="2" customFormat="1">
      <c r="A383" s="37"/>
      <c r="B383" s="38"/>
      <c r="C383" s="39"/>
      <c r="D383" s="194" t="s">
        <v>167</v>
      </c>
      <c r="E383" s="39"/>
      <c r="F383" s="195" t="s">
        <v>1471</v>
      </c>
      <c r="G383" s="39"/>
      <c r="H383" s="39"/>
      <c r="I383" s="196"/>
      <c r="J383" s="39"/>
      <c r="K383" s="39"/>
      <c r="L383" s="42"/>
      <c r="M383" s="197"/>
      <c r="N383" s="198"/>
      <c r="O383" s="67"/>
      <c r="P383" s="67"/>
      <c r="Q383" s="67"/>
      <c r="R383" s="67"/>
      <c r="S383" s="67"/>
      <c r="T383" s="68"/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  <c r="AT383" s="20" t="s">
        <v>167</v>
      </c>
      <c r="AU383" s="20" t="s">
        <v>81</v>
      </c>
    </row>
    <row r="384" spans="1:65" s="14" customFormat="1">
      <c r="B384" s="211"/>
      <c r="C384" s="212"/>
      <c r="D384" s="194" t="s">
        <v>176</v>
      </c>
      <c r="E384" s="213" t="s">
        <v>19</v>
      </c>
      <c r="F384" s="214" t="s">
        <v>1473</v>
      </c>
      <c r="G384" s="212"/>
      <c r="H384" s="215">
        <v>5.806</v>
      </c>
      <c r="I384" s="216"/>
      <c r="J384" s="212"/>
      <c r="K384" s="212"/>
      <c r="L384" s="217"/>
      <c r="M384" s="218"/>
      <c r="N384" s="219"/>
      <c r="O384" s="219"/>
      <c r="P384" s="219"/>
      <c r="Q384" s="219"/>
      <c r="R384" s="219"/>
      <c r="S384" s="219"/>
      <c r="T384" s="220"/>
      <c r="AT384" s="221" t="s">
        <v>176</v>
      </c>
      <c r="AU384" s="221" t="s">
        <v>81</v>
      </c>
      <c r="AV384" s="14" t="s">
        <v>81</v>
      </c>
      <c r="AW384" s="14" t="s">
        <v>34</v>
      </c>
      <c r="AX384" s="14" t="s">
        <v>72</v>
      </c>
      <c r="AY384" s="221" t="s">
        <v>158</v>
      </c>
    </row>
    <row r="385" spans="1:65" s="15" customFormat="1">
      <c r="B385" s="222"/>
      <c r="C385" s="223"/>
      <c r="D385" s="194" t="s">
        <v>176</v>
      </c>
      <c r="E385" s="224" t="s">
        <v>19</v>
      </c>
      <c r="F385" s="225" t="s">
        <v>179</v>
      </c>
      <c r="G385" s="223"/>
      <c r="H385" s="226">
        <v>5.806</v>
      </c>
      <c r="I385" s="227"/>
      <c r="J385" s="223"/>
      <c r="K385" s="223"/>
      <c r="L385" s="228"/>
      <c r="M385" s="229"/>
      <c r="N385" s="230"/>
      <c r="O385" s="230"/>
      <c r="P385" s="230"/>
      <c r="Q385" s="230"/>
      <c r="R385" s="230"/>
      <c r="S385" s="230"/>
      <c r="T385" s="231"/>
      <c r="AT385" s="232" t="s">
        <v>176</v>
      </c>
      <c r="AU385" s="232" t="s">
        <v>81</v>
      </c>
      <c r="AV385" s="15" t="s">
        <v>165</v>
      </c>
      <c r="AW385" s="15" t="s">
        <v>34</v>
      </c>
      <c r="AX385" s="15" t="s">
        <v>79</v>
      </c>
      <c r="AY385" s="232" t="s">
        <v>158</v>
      </c>
    </row>
    <row r="386" spans="1:65" s="2" customFormat="1" ht="21.75" customHeight="1">
      <c r="A386" s="37"/>
      <c r="B386" s="38"/>
      <c r="C386" s="181" t="s">
        <v>509</v>
      </c>
      <c r="D386" s="181" t="s">
        <v>160</v>
      </c>
      <c r="E386" s="182" t="s">
        <v>1474</v>
      </c>
      <c r="F386" s="183" t="s">
        <v>1475</v>
      </c>
      <c r="G386" s="184" t="s">
        <v>375</v>
      </c>
      <c r="H386" s="185">
        <v>2</v>
      </c>
      <c r="I386" s="186"/>
      <c r="J386" s="187">
        <f>ROUND(I386*H386,2)</f>
        <v>0</v>
      </c>
      <c r="K386" s="183" t="s">
        <v>164</v>
      </c>
      <c r="L386" s="42"/>
      <c r="M386" s="188" t="s">
        <v>19</v>
      </c>
      <c r="N386" s="189" t="s">
        <v>43</v>
      </c>
      <c r="O386" s="67"/>
      <c r="P386" s="190">
        <f>O386*H386</f>
        <v>0</v>
      </c>
      <c r="Q386" s="190">
        <v>2.1199999999999999E-3</v>
      </c>
      <c r="R386" s="190">
        <f>Q386*H386</f>
        <v>4.2399999999999998E-3</v>
      </c>
      <c r="S386" s="190">
        <v>0</v>
      </c>
      <c r="T386" s="191">
        <f>S386*H386</f>
        <v>0</v>
      </c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R386" s="192" t="s">
        <v>165</v>
      </c>
      <c r="AT386" s="192" t="s">
        <v>160</v>
      </c>
      <c r="AU386" s="192" t="s">
        <v>81</v>
      </c>
      <c r="AY386" s="20" t="s">
        <v>158</v>
      </c>
      <c r="BE386" s="193">
        <f>IF(N386="základní",J386,0)</f>
        <v>0</v>
      </c>
      <c r="BF386" s="193">
        <f>IF(N386="snížená",J386,0)</f>
        <v>0</v>
      </c>
      <c r="BG386" s="193">
        <f>IF(N386="zákl. přenesená",J386,0)</f>
        <v>0</v>
      </c>
      <c r="BH386" s="193">
        <f>IF(N386="sníž. přenesená",J386,0)</f>
        <v>0</v>
      </c>
      <c r="BI386" s="193">
        <f>IF(N386="nulová",J386,0)</f>
        <v>0</v>
      </c>
      <c r="BJ386" s="20" t="s">
        <v>79</v>
      </c>
      <c r="BK386" s="193">
        <f>ROUND(I386*H386,2)</f>
        <v>0</v>
      </c>
      <c r="BL386" s="20" t="s">
        <v>165</v>
      </c>
      <c r="BM386" s="192" t="s">
        <v>1476</v>
      </c>
    </row>
    <row r="387" spans="1:65" s="2" customFormat="1" ht="18">
      <c r="A387" s="37"/>
      <c r="B387" s="38"/>
      <c r="C387" s="39"/>
      <c r="D387" s="194" t="s">
        <v>167</v>
      </c>
      <c r="E387" s="39"/>
      <c r="F387" s="195" t="s">
        <v>1477</v>
      </c>
      <c r="G387" s="39"/>
      <c r="H387" s="39"/>
      <c r="I387" s="196"/>
      <c r="J387" s="39"/>
      <c r="K387" s="39"/>
      <c r="L387" s="42"/>
      <c r="M387" s="197"/>
      <c r="N387" s="198"/>
      <c r="O387" s="67"/>
      <c r="P387" s="67"/>
      <c r="Q387" s="67"/>
      <c r="R387" s="67"/>
      <c r="S387" s="67"/>
      <c r="T387" s="68"/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T387" s="20" t="s">
        <v>167</v>
      </c>
      <c r="AU387" s="20" t="s">
        <v>81</v>
      </c>
    </row>
    <row r="388" spans="1:65" s="2" customFormat="1">
      <c r="A388" s="37"/>
      <c r="B388" s="38"/>
      <c r="C388" s="39"/>
      <c r="D388" s="199" t="s">
        <v>169</v>
      </c>
      <c r="E388" s="39"/>
      <c r="F388" s="200" t="s">
        <v>1478</v>
      </c>
      <c r="G388" s="39"/>
      <c r="H388" s="39"/>
      <c r="I388" s="196"/>
      <c r="J388" s="39"/>
      <c r="K388" s="39"/>
      <c r="L388" s="42"/>
      <c r="M388" s="197"/>
      <c r="N388" s="198"/>
      <c r="O388" s="67"/>
      <c r="P388" s="67"/>
      <c r="Q388" s="67"/>
      <c r="R388" s="67"/>
      <c r="S388" s="67"/>
      <c r="T388" s="68"/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T388" s="20" t="s">
        <v>169</v>
      </c>
      <c r="AU388" s="20" t="s">
        <v>81</v>
      </c>
    </row>
    <row r="389" spans="1:65" s="2" customFormat="1" ht="21.75" customHeight="1">
      <c r="A389" s="37"/>
      <c r="B389" s="38"/>
      <c r="C389" s="181" t="s">
        <v>519</v>
      </c>
      <c r="D389" s="181" t="s">
        <v>160</v>
      </c>
      <c r="E389" s="182" t="s">
        <v>1479</v>
      </c>
      <c r="F389" s="183" t="s">
        <v>1480</v>
      </c>
      <c r="G389" s="184" t="s">
        <v>375</v>
      </c>
      <c r="H389" s="185">
        <v>2</v>
      </c>
      <c r="I389" s="186"/>
      <c r="J389" s="187">
        <f>ROUND(I389*H389,2)</f>
        <v>0</v>
      </c>
      <c r="K389" s="183" t="s">
        <v>164</v>
      </c>
      <c r="L389" s="42"/>
      <c r="M389" s="188" t="s">
        <v>19</v>
      </c>
      <c r="N389" s="189" t="s">
        <v>43</v>
      </c>
      <c r="O389" s="67"/>
      <c r="P389" s="190">
        <f>O389*H389</f>
        <v>0</v>
      </c>
      <c r="Q389" s="190">
        <v>4.7499999999999999E-3</v>
      </c>
      <c r="R389" s="190">
        <f>Q389*H389</f>
        <v>9.4999999999999998E-3</v>
      </c>
      <c r="S389" s="190">
        <v>0</v>
      </c>
      <c r="T389" s="191">
        <f>S389*H389</f>
        <v>0</v>
      </c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R389" s="192" t="s">
        <v>165</v>
      </c>
      <c r="AT389" s="192" t="s">
        <v>160</v>
      </c>
      <c r="AU389" s="192" t="s">
        <v>81</v>
      </c>
      <c r="AY389" s="20" t="s">
        <v>158</v>
      </c>
      <c r="BE389" s="193">
        <f>IF(N389="základní",J389,0)</f>
        <v>0</v>
      </c>
      <c r="BF389" s="193">
        <f>IF(N389="snížená",J389,0)</f>
        <v>0</v>
      </c>
      <c r="BG389" s="193">
        <f>IF(N389="zákl. přenesená",J389,0)</f>
        <v>0</v>
      </c>
      <c r="BH389" s="193">
        <f>IF(N389="sníž. přenesená",J389,0)</f>
        <v>0</v>
      </c>
      <c r="BI389" s="193">
        <f>IF(N389="nulová",J389,0)</f>
        <v>0</v>
      </c>
      <c r="BJ389" s="20" t="s">
        <v>79</v>
      </c>
      <c r="BK389" s="193">
        <f>ROUND(I389*H389,2)</f>
        <v>0</v>
      </c>
      <c r="BL389" s="20" t="s">
        <v>165</v>
      </c>
      <c r="BM389" s="192" t="s">
        <v>1481</v>
      </c>
    </row>
    <row r="390" spans="1:65" s="2" customFormat="1" ht="18">
      <c r="A390" s="37"/>
      <c r="B390" s="38"/>
      <c r="C390" s="39"/>
      <c r="D390" s="194" t="s">
        <v>167</v>
      </c>
      <c r="E390" s="39"/>
      <c r="F390" s="195" t="s">
        <v>1482</v>
      </c>
      <c r="G390" s="39"/>
      <c r="H390" s="39"/>
      <c r="I390" s="196"/>
      <c r="J390" s="39"/>
      <c r="K390" s="39"/>
      <c r="L390" s="42"/>
      <c r="M390" s="197"/>
      <c r="N390" s="198"/>
      <c r="O390" s="67"/>
      <c r="P390" s="67"/>
      <c r="Q390" s="67"/>
      <c r="R390" s="67"/>
      <c r="S390" s="67"/>
      <c r="T390" s="68"/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T390" s="20" t="s">
        <v>167</v>
      </c>
      <c r="AU390" s="20" t="s">
        <v>81</v>
      </c>
    </row>
    <row r="391" spans="1:65" s="2" customFormat="1">
      <c r="A391" s="37"/>
      <c r="B391" s="38"/>
      <c r="C391" s="39"/>
      <c r="D391" s="199" t="s">
        <v>169</v>
      </c>
      <c r="E391" s="39"/>
      <c r="F391" s="200" t="s">
        <v>1483</v>
      </c>
      <c r="G391" s="39"/>
      <c r="H391" s="39"/>
      <c r="I391" s="196"/>
      <c r="J391" s="39"/>
      <c r="K391" s="39"/>
      <c r="L391" s="42"/>
      <c r="M391" s="197"/>
      <c r="N391" s="198"/>
      <c r="O391" s="67"/>
      <c r="P391" s="67"/>
      <c r="Q391" s="67"/>
      <c r="R391" s="67"/>
      <c r="S391" s="67"/>
      <c r="T391" s="68"/>
      <c r="U391" s="37"/>
      <c r="V391" s="37"/>
      <c r="W391" s="37"/>
      <c r="X391" s="37"/>
      <c r="Y391" s="37"/>
      <c r="Z391" s="37"/>
      <c r="AA391" s="37"/>
      <c r="AB391" s="37"/>
      <c r="AC391" s="37"/>
      <c r="AD391" s="37"/>
      <c r="AE391" s="37"/>
      <c r="AT391" s="20" t="s">
        <v>169</v>
      </c>
      <c r="AU391" s="20" t="s">
        <v>81</v>
      </c>
    </row>
    <row r="392" spans="1:65" s="2" customFormat="1" ht="24.25" customHeight="1">
      <c r="A392" s="37"/>
      <c r="B392" s="38"/>
      <c r="C392" s="233" t="s">
        <v>525</v>
      </c>
      <c r="D392" s="233" t="s">
        <v>220</v>
      </c>
      <c r="E392" s="234" t="s">
        <v>1470</v>
      </c>
      <c r="F392" s="235" t="s">
        <v>1471</v>
      </c>
      <c r="G392" s="236" t="s">
        <v>183</v>
      </c>
      <c r="H392" s="237">
        <v>0.27600000000000002</v>
      </c>
      <c r="I392" s="238"/>
      <c r="J392" s="239">
        <f>ROUND(I392*H392,2)</f>
        <v>0</v>
      </c>
      <c r="K392" s="235" t="s">
        <v>164</v>
      </c>
      <c r="L392" s="240"/>
      <c r="M392" s="241" t="s">
        <v>19</v>
      </c>
      <c r="N392" s="242" t="s">
        <v>43</v>
      </c>
      <c r="O392" s="67"/>
      <c r="P392" s="190">
        <f>O392*H392</f>
        <v>0</v>
      </c>
      <c r="Q392" s="190">
        <v>0.81499999999999995</v>
      </c>
      <c r="R392" s="190">
        <f>Q392*H392</f>
        <v>0.22494</v>
      </c>
      <c r="S392" s="190">
        <v>0</v>
      </c>
      <c r="T392" s="191">
        <f>S392*H392</f>
        <v>0</v>
      </c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R392" s="192" t="s">
        <v>219</v>
      </c>
      <c r="AT392" s="192" t="s">
        <v>220</v>
      </c>
      <c r="AU392" s="192" t="s">
        <v>81</v>
      </c>
      <c r="AY392" s="20" t="s">
        <v>158</v>
      </c>
      <c r="BE392" s="193">
        <f>IF(N392="základní",J392,0)</f>
        <v>0</v>
      </c>
      <c r="BF392" s="193">
        <f>IF(N392="snížená",J392,0)</f>
        <v>0</v>
      </c>
      <c r="BG392" s="193">
        <f>IF(N392="zákl. přenesená",J392,0)</f>
        <v>0</v>
      </c>
      <c r="BH392" s="193">
        <f>IF(N392="sníž. přenesená",J392,0)</f>
        <v>0</v>
      </c>
      <c r="BI392" s="193">
        <f>IF(N392="nulová",J392,0)</f>
        <v>0</v>
      </c>
      <c r="BJ392" s="20" t="s">
        <v>79</v>
      </c>
      <c r="BK392" s="193">
        <f>ROUND(I392*H392,2)</f>
        <v>0</v>
      </c>
      <c r="BL392" s="20" t="s">
        <v>165</v>
      </c>
      <c r="BM392" s="192" t="s">
        <v>1484</v>
      </c>
    </row>
    <row r="393" spans="1:65" s="2" customFormat="1">
      <c r="A393" s="37"/>
      <c r="B393" s="38"/>
      <c r="C393" s="39"/>
      <c r="D393" s="194" t="s">
        <v>167</v>
      </c>
      <c r="E393" s="39"/>
      <c r="F393" s="195" t="s">
        <v>1471</v>
      </c>
      <c r="G393" s="39"/>
      <c r="H393" s="39"/>
      <c r="I393" s="196"/>
      <c r="J393" s="39"/>
      <c r="K393" s="39"/>
      <c r="L393" s="42"/>
      <c r="M393" s="197"/>
      <c r="N393" s="198"/>
      <c r="O393" s="67"/>
      <c r="P393" s="67"/>
      <c r="Q393" s="67"/>
      <c r="R393" s="67"/>
      <c r="S393" s="67"/>
      <c r="T393" s="68"/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T393" s="20" t="s">
        <v>167</v>
      </c>
      <c r="AU393" s="20" t="s">
        <v>81</v>
      </c>
    </row>
    <row r="394" spans="1:65" s="14" customFormat="1">
      <c r="B394" s="211"/>
      <c r="C394" s="212"/>
      <c r="D394" s="194" t="s">
        <v>176</v>
      </c>
      <c r="E394" s="213" t="s">
        <v>19</v>
      </c>
      <c r="F394" s="214" t="s">
        <v>1485</v>
      </c>
      <c r="G394" s="212"/>
      <c r="H394" s="215">
        <v>0.27600000000000002</v>
      </c>
      <c r="I394" s="216"/>
      <c r="J394" s="212"/>
      <c r="K394" s="212"/>
      <c r="L394" s="217"/>
      <c r="M394" s="218"/>
      <c r="N394" s="219"/>
      <c r="O394" s="219"/>
      <c r="P394" s="219"/>
      <c r="Q394" s="219"/>
      <c r="R394" s="219"/>
      <c r="S394" s="219"/>
      <c r="T394" s="220"/>
      <c r="AT394" s="221" t="s">
        <v>176</v>
      </c>
      <c r="AU394" s="221" t="s">
        <v>81</v>
      </c>
      <c r="AV394" s="14" t="s">
        <v>81</v>
      </c>
      <c r="AW394" s="14" t="s">
        <v>34</v>
      </c>
      <c r="AX394" s="14" t="s">
        <v>79</v>
      </c>
      <c r="AY394" s="221" t="s">
        <v>158</v>
      </c>
    </row>
    <row r="395" spans="1:65" s="2" customFormat="1" ht="24.25" customHeight="1">
      <c r="A395" s="37"/>
      <c r="B395" s="38"/>
      <c r="C395" s="181" t="s">
        <v>533</v>
      </c>
      <c r="D395" s="181" t="s">
        <v>160</v>
      </c>
      <c r="E395" s="182" t="s">
        <v>1486</v>
      </c>
      <c r="F395" s="183" t="s">
        <v>1487</v>
      </c>
      <c r="G395" s="184" t="s">
        <v>375</v>
      </c>
      <c r="H395" s="185">
        <v>2</v>
      </c>
      <c r="I395" s="186"/>
      <c r="J395" s="187">
        <f>ROUND(I395*H395,2)</f>
        <v>0</v>
      </c>
      <c r="K395" s="183" t="s">
        <v>164</v>
      </c>
      <c r="L395" s="42"/>
      <c r="M395" s="188" t="s">
        <v>19</v>
      </c>
      <c r="N395" s="189" t="s">
        <v>43</v>
      </c>
      <c r="O395" s="67"/>
      <c r="P395" s="190">
        <f>O395*H395</f>
        <v>0</v>
      </c>
      <c r="Q395" s="190">
        <v>5.8E-4</v>
      </c>
      <c r="R395" s="190">
        <f>Q395*H395</f>
        <v>1.16E-3</v>
      </c>
      <c r="S395" s="190">
        <v>0.16600000000000001</v>
      </c>
      <c r="T395" s="191">
        <f>S395*H395</f>
        <v>0.33200000000000002</v>
      </c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R395" s="192" t="s">
        <v>165</v>
      </c>
      <c r="AT395" s="192" t="s">
        <v>160</v>
      </c>
      <c r="AU395" s="192" t="s">
        <v>81</v>
      </c>
      <c r="AY395" s="20" t="s">
        <v>158</v>
      </c>
      <c r="BE395" s="193">
        <f>IF(N395="základní",J395,0)</f>
        <v>0</v>
      </c>
      <c r="BF395" s="193">
        <f>IF(N395="snížená",J395,0)</f>
        <v>0</v>
      </c>
      <c r="BG395" s="193">
        <f>IF(N395="zákl. přenesená",J395,0)</f>
        <v>0</v>
      </c>
      <c r="BH395" s="193">
        <f>IF(N395="sníž. přenesená",J395,0)</f>
        <v>0</v>
      </c>
      <c r="BI395" s="193">
        <f>IF(N395="nulová",J395,0)</f>
        <v>0</v>
      </c>
      <c r="BJ395" s="20" t="s">
        <v>79</v>
      </c>
      <c r="BK395" s="193">
        <f>ROUND(I395*H395,2)</f>
        <v>0</v>
      </c>
      <c r="BL395" s="20" t="s">
        <v>165</v>
      </c>
      <c r="BM395" s="192" t="s">
        <v>1488</v>
      </c>
    </row>
    <row r="396" spans="1:65" s="2" customFormat="1">
      <c r="A396" s="37"/>
      <c r="B396" s="38"/>
      <c r="C396" s="39"/>
      <c r="D396" s="194" t="s">
        <v>167</v>
      </c>
      <c r="E396" s="39"/>
      <c r="F396" s="195" t="s">
        <v>1489</v>
      </c>
      <c r="G396" s="39"/>
      <c r="H396" s="39"/>
      <c r="I396" s="196"/>
      <c r="J396" s="39"/>
      <c r="K396" s="39"/>
      <c r="L396" s="42"/>
      <c r="M396" s="197"/>
      <c r="N396" s="198"/>
      <c r="O396" s="67"/>
      <c r="P396" s="67"/>
      <c r="Q396" s="67"/>
      <c r="R396" s="67"/>
      <c r="S396" s="67"/>
      <c r="T396" s="68"/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T396" s="20" t="s">
        <v>167</v>
      </c>
      <c r="AU396" s="20" t="s">
        <v>81</v>
      </c>
    </row>
    <row r="397" spans="1:65" s="2" customFormat="1">
      <c r="A397" s="37"/>
      <c r="B397" s="38"/>
      <c r="C397" s="39"/>
      <c r="D397" s="199" t="s">
        <v>169</v>
      </c>
      <c r="E397" s="39"/>
      <c r="F397" s="200" t="s">
        <v>1490</v>
      </c>
      <c r="G397" s="39"/>
      <c r="H397" s="39"/>
      <c r="I397" s="196"/>
      <c r="J397" s="39"/>
      <c r="K397" s="39"/>
      <c r="L397" s="42"/>
      <c r="M397" s="197"/>
      <c r="N397" s="198"/>
      <c r="O397" s="67"/>
      <c r="P397" s="67"/>
      <c r="Q397" s="67"/>
      <c r="R397" s="67"/>
      <c r="S397" s="67"/>
      <c r="T397" s="68"/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T397" s="20" t="s">
        <v>169</v>
      </c>
      <c r="AU397" s="20" t="s">
        <v>81</v>
      </c>
    </row>
    <row r="398" spans="1:65" s="12" customFormat="1" ht="22.9" customHeight="1">
      <c r="B398" s="165"/>
      <c r="C398" s="166"/>
      <c r="D398" s="167" t="s">
        <v>71</v>
      </c>
      <c r="E398" s="179" t="s">
        <v>219</v>
      </c>
      <c r="F398" s="179" t="s">
        <v>1491</v>
      </c>
      <c r="G398" s="166"/>
      <c r="H398" s="166"/>
      <c r="I398" s="169"/>
      <c r="J398" s="180">
        <f>BK398</f>
        <v>0</v>
      </c>
      <c r="K398" s="166"/>
      <c r="L398" s="171"/>
      <c r="M398" s="172"/>
      <c r="N398" s="173"/>
      <c r="O398" s="173"/>
      <c r="P398" s="174">
        <f>SUM(P399:P408)</f>
        <v>0</v>
      </c>
      <c r="Q398" s="173"/>
      <c r="R398" s="174">
        <f>SUM(R399:R408)</f>
        <v>2.4279999999999999E-2</v>
      </c>
      <c r="S398" s="173"/>
      <c r="T398" s="175">
        <f>SUM(T399:T408)</f>
        <v>0</v>
      </c>
      <c r="AR398" s="176" t="s">
        <v>79</v>
      </c>
      <c r="AT398" s="177" t="s">
        <v>71</v>
      </c>
      <c r="AU398" s="177" t="s">
        <v>79</v>
      </c>
      <c r="AY398" s="176" t="s">
        <v>158</v>
      </c>
      <c r="BK398" s="178">
        <f>SUM(BK399:BK408)</f>
        <v>0</v>
      </c>
    </row>
    <row r="399" spans="1:65" s="2" customFormat="1" ht="37.9" customHeight="1">
      <c r="A399" s="37"/>
      <c r="B399" s="38"/>
      <c r="C399" s="181" t="s">
        <v>541</v>
      </c>
      <c r="D399" s="181" t="s">
        <v>160</v>
      </c>
      <c r="E399" s="182" t="s">
        <v>1492</v>
      </c>
      <c r="F399" s="183" t="s">
        <v>1493</v>
      </c>
      <c r="G399" s="184" t="s">
        <v>375</v>
      </c>
      <c r="H399" s="185">
        <v>4</v>
      </c>
      <c r="I399" s="186"/>
      <c r="J399" s="187">
        <f>ROUND(I399*H399,2)</f>
        <v>0</v>
      </c>
      <c r="K399" s="183" t="s">
        <v>164</v>
      </c>
      <c r="L399" s="42"/>
      <c r="M399" s="188" t="s">
        <v>19</v>
      </c>
      <c r="N399" s="189" t="s">
        <v>43</v>
      </c>
      <c r="O399" s="67"/>
      <c r="P399" s="190">
        <f>O399*H399</f>
        <v>0</v>
      </c>
      <c r="Q399" s="190">
        <v>5.0600000000000003E-3</v>
      </c>
      <c r="R399" s="190">
        <f>Q399*H399</f>
        <v>2.0240000000000001E-2</v>
      </c>
      <c r="S399" s="190">
        <v>0</v>
      </c>
      <c r="T399" s="191">
        <f>S399*H399</f>
        <v>0</v>
      </c>
      <c r="U399" s="37"/>
      <c r="V399" s="37"/>
      <c r="W399" s="37"/>
      <c r="X399" s="37"/>
      <c r="Y399" s="37"/>
      <c r="Z399" s="37"/>
      <c r="AA399" s="37"/>
      <c r="AB399" s="37"/>
      <c r="AC399" s="37"/>
      <c r="AD399" s="37"/>
      <c r="AE399" s="37"/>
      <c r="AR399" s="192" t="s">
        <v>165</v>
      </c>
      <c r="AT399" s="192" t="s">
        <v>160</v>
      </c>
      <c r="AU399" s="192" t="s">
        <v>81</v>
      </c>
      <c r="AY399" s="20" t="s">
        <v>158</v>
      </c>
      <c r="BE399" s="193">
        <f>IF(N399="základní",J399,0)</f>
        <v>0</v>
      </c>
      <c r="BF399" s="193">
        <f>IF(N399="snížená",J399,0)</f>
        <v>0</v>
      </c>
      <c r="BG399" s="193">
        <f>IF(N399="zákl. přenesená",J399,0)</f>
        <v>0</v>
      </c>
      <c r="BH399" s="193">
        <f>IF(N399="sníž. přenesená",J399,0)</f>
        <v>0</v>
      </c>
      <c r="BI399" s="193">
        <f>IF(N399="nulová",J399,0)</f>
        <v>0</v>
      </c>
      <c r="BJ399" s="20" t="s">
        <v>79</v>
      </c>
      <c r="BK399" s="193">
        <f>ROUND(I399*H399,2)</f>
        <v>0</v>
      </c>
      <c r="BL399" s="20" t="s">
        <v>165</v>
      </c>
      <c r="BM399" s="192" t="s">
        <v>1494</v>
      </c>
    </row>
    <row r="400" spans="1:65" s="2" customFormat="1" ht="27">
      <c r="A400" s="37"/>
      <c r="B400" s="38"/>
      <c r="C400" s="39"/>
      <c r="D400" s="194" t="s">
        <v>167</v>
      </c>
      <c r="E400" s="39"/>
      <c r="F400" s="195" t="s">
        <v>1495</v>
      </c>
      <c r="G400" s="39"/>
      <c r="H400" s="39"/>
      <c r="I400" s="196"/>
      <c r="J400" s="39"/>
      <c r="K400" s="39"/>
      <c r="L400" s="42"/>
      <c r="M400" s="197"/>
      <c r="N400" s="198"/>
      <c r="O400" s="67"/>
      <c r="P400" s="67"/>
      <c r="Q400" s="67"/>
      <c r="R400" s="67"/>
      <c r="S400" s="67"/>
      <c r="T400" s="68"/>
      <c r="U400" s="37"/>
      <c r="V400" s="37"/>
      <c r="W400" s="37"/>
      <c r="X400" s="37"/>
      <c r="Y400" s="37"/>
      <c r="Z400" s="37"/>
      <c r="AA400" s="37"/>
      <c r="AB400" s="37"/>
      <c r="AC400" s="37"/>
      <c r="AD400" s="37"/>
      <c r="AE400" s="37"/>
      <c r="AT400" s="20" t="s">
        <v>167</v>
      </c>
      <c r="AU400" s="20" t="s">
        <v>81</v>
      </c>
    </row>
    <row r="401" spans="1:65" s="2" customFormat="1">
      <c r="A401" s="37"/>
      <c r="B401" s="38"/>
      <c r="C401" s="39"/>
      <c r="D401" s="199" t="s">
        <v>169</v>
      </c>
      <c r="E401" s="39"/>
      <c r="F401" s="200" t="s">
        <v>1496</v>
      </c>
      <c r="G401" s="39"/>
      <c r="H401" s="39"/>
      <c r="I401" s="196"/>
      <c r="J401" s="39"/>
      <c r="K401" s="39"/>
      <c r="L401" s="42"/>
      <c r="M401" s="197"/>
      <c r="N401" s="198"/>
      <c r="O401" s="67"/>
      <c r="P401" s="67"/>
      <c r="Q401" s="67"/>
      <c r="R401" s="67"/>
      <c r="S401" s="67"/>
      <c r="T401" s="68"/>
      <c r="U401" s="37"/>
      <c r="V401" s="37"/>
      <c r="W401" s="37"/>
      <c r="X401" s="37"/>
      <c r="Y401" s="37"/>
      <c r="Z401" s="37"/>
      <c r="AA401" s="37"/>
      <c r="AB401" s="37"/>
      <c r="AC401" s="37"/>
      <c r="AD401" s="37"/>
      <c r="AE401" s="37"/>
      <c r="AT401" s="20" t="s">
        <v>169</v>
      </c>
      <c r="AU401" s="20" t="s">
        <v>81</v>
      </c>
    </row>
    <row r="402" spans="1:65" s="13" customFormat="1">
      <c r="B402" s="201"/>
      <c r="C402" s="202"/>
      <c r="D402" s="194" t="s">
        <v>176</v>
      </c>
      <c r="E402" s="203" t="s">
        <v>19</v>
      </c>
      <c r="F402" s="204" t="s">
        <v>1497</v>
      </c>
      <c r="G402" s="202"/>
      <c r="H402" s="203" t="s">
        <v>19</v>
      </c>
      <c r="I402" s="205"/>
      <c r="J402" s="202"/>
      <c r="K402" s="202"/>
      <c r="L402" s="206"/>
      <c r="M402" s="207"/>
      <c r="N402" s="208"/>
      <c r="O402" s="208"/>
      <c r="P402" s="208"/>
      <c r="Q402" s="208"/>
      <c r="R402" s="208"/>
      <c r="S402" s="208"/>
      <c r="T402" s="209"/>
      <c r="AT402" s="210" t="s">
        <v>176</v>
      </c>
      <c r="AU402" s="210" t="s">
        <v>81</v>
      </c>
      <c r="AV402" s="13" t="s">
        <v>79</v>
      </c>
      <c r="AW402" s="13" t="s">
        <v>34</v>
      </c>
      <c r="AX402" s="13" t="s">
        <v>72</v>
      </c>
      <c r="AY402" s="210" t="s">
        <v>158</v>
      </c>
    </row>
    <row r="403" spans="1:65" s="14" customFormat="1">
      <c r="B403" s="211"/>
      <c r="C403" s="212"/>
      <c r="D403" s="194" t="s">
        <v>176</v>
      </c>
      <c r="E403" s="213" t="s">
        <v>19</v>
      </c>
      <c r="F403" s="214" t="s">
        <v>165</v>
      </c>
      <c r="G403" s="212"/>
      <c r="H403" s="215">
        <v>4</v>
      </c>
      <c r="I403" s="216"/>
      <c r="J403" s="212"/>
      <c r="K403" s="212"/>
      <c r="L403" s="217"/>
      <c r="M403" s="218"/>
      <c r="N403" s="219"/>
      <c r="O403" s="219"/>
      <c r="P403" s="219"/>
      <c r="Q403" s="219"/>
      <c r="R403" s="219"/>
      <c r="S403" s="219"/>
      <c r="T403" s="220"/>
      <c r="AT403" s="221" t="s">
        <v>176</v>
      </c>
      <c r="AU403" s="221" t="s">
        <v>81</v>
      </c>
      <c r="AV403" s="14" t="s">
        <v>81</v>
      </c>
      <c r="AW403" s="14" t="s">
        <v>34</v>
      </c>
      <c r="AX403" s="14" t="s">
        <v>79</v>
      </c>
      <c r="AY403" s="221" t="s">
        <v>158</v>
      </c>
    </row>
    <row r="404" spans="1:65" s="2" customFormat="1" ht="21.75" customHeight="1">
      <c r="A404" s="37"/>
      <c r="B404" s="38"/>
      <c r="C404" s="233" t="s">
        <v>549</v>
      </c>
      <c r="D404" s="233" t="s">
        <v>220</v>
      </c>
      <c r="E404" s="234" t="s">
        <v>1498</v>
      </c>
      <c r="F404" s="235" t="s">
        <v>1499</v>
      </c>
      <c r="G404" s="236" t="s">
        <v>375</v>
      </c>
      <c r="H404" s="237">
        <v>4</v>
      </c>
      <c r="I404" s="238"/>
      <c r="J404" s="239">
        <f>ROUND(I404*H404,2)</f>
        <v>0</v>
      </c>
      <c r="K404" s="235" t="s">
        <v>164</v>
      </c>
      <c r="L404" s="240"/>
      <c r="M404" s="241" t="s">
        <v>19</v>
      </c>
      <c r="N404" s="242" t="s">
        <v>43</v>
      </c>
      <c r="O404" s="67"/>
      <c r="P404" s="190">
        <f>O404*H404</f>
        <v>0</v>
      </c>
      <c r="Q404" s="190">
        <v>1E-3</v>
      </c>
      <c r="R404" s="190">
        <f>Q404*H404</f>
        <v>4.0000000000000001E-3</v>
      </c>
      <c r="S404" s="190">
        <v>0</v>
      </c>
      <c r="T404" s="191">
        <f>S404*H404</f>
        <v>0</v>
      </c>
      <c r="U404" s="37"/>
      <c r="V404" s="37"/>
      <c r="W404" s="37"/>
      <c r="X404" s="37"/>
      <c r="Y404" s="37"/>
      <c r="Z404" s="37"/>
      <c r="AA404" s="37"/>
      <c r="AB404" s="37"/>
      <c r="AC404" s="37"/>
      <c r="AD404" s="37"/>
      <c r="AE404" s="37"/>
      <c r="AR404" s="192" t="s">
        <v>219</v>
      </c>
      <c r="AT404" s="192" t="s">
        <v>220</v>
      </c>
      <c r="AU404" s="192" t="s">
        <v>81</v>
      </c>
      <c r="AY404" s="20" t="s">
        <v>158</v>
      </c>
      <c r="BE404" s="193">
        <f>IF(N404="základní",J404,0)</f>
        <v>0</v>
      </c>
      <c r="BF404" s="193">
        <f>IF(N404="snížená",J404,0)</f>
        <v>0</v>
      </c>
      <c r="BG404" s="193">
        <f>IF(N404="zákl. přenesená",J404,0)</f>
        <v>0</v>
      </c>
      <c r="BH404" s="193">
        <f>IF(N404="sníž. přenesená",J404,0)</f>
        <v>0</v>
      </c>
      <c r="BI404" s="193">
        <f>IF(N404="nulová",J404,0)</f>
        <v>0</v>
      </c>
      <c r="BJ404" s="20" t="s">
        <v>79</v>
      </c>
      <c r="BK404" s="193">
        <f>ROUND(I404*H404,2)</f>
        <v>0</v>
      </c>
      <c r="BL404" s="20" t="s">
        <v>165</v>
      </c>
      <c r="BM404" s="192" t="s">
        <v>1500</v>
      </c>
    </row>
    <row r="405" spans="1:65" s="2" customFormat="1">
      <c r="A405" s="37"/>
      <c r="B405" s="38"/>
      <c r="C405" s="39"/>
      <c r="D405" s="194" t="s">
        <v>167</v>
      </c>
      <c r="E405" s="39"/>
      <c r="F405" s="195" t="s">
        <v>1499</v>
      </c>
      <c r="G405" s="39"/>
      <c r="H405" s="39"/>
      <c r="I405" s="196"/>
      <c r="J405" s="39"/>
      <c r="K405" s="39"/>
      <c r="L405" s="42"/>
      <c r="M405" s="197"/>
      <c r="N405" s="198"/>
      <c r="O405" s="67"/>
      <c r="P405" s="67"/>
      <c r="Q405" s="67"/>
      <c r="R405" s="67"/>
      <c r="S405" s="67"/>
      <c r="T405" s="68"/>
      <c r="U405" s="37"/>
      <c r="V405" s="37"/>
      <c r="W405" s="37"/>
      <c r="X405" s="37"/>
      <c r="Y405" s="37"/>
      <c r="Z405" s="37"/>
      <c r="AA405" s="37"/>
      <c r="AB405" s="37"/>
      <c r="AC405" s="37"/>
      <c r="AD405" s="37"/>
      <c r="AE405" s="37"/>
      <c r="AT405" s="20" t="s">
        <v>167</v>
      </c>
      <c r="AU405" s="20" t="s">
        <v>81</v>
      </c>
    </row>
    <row r="406" spans="1:65" s="2" customFormat="1" ht="37.9" customHeight="1">
      <c r="A406" s="37"/>
      <c r="B406" s="38"/>
      <c r="C406" s="181" t="s">
        <v>556</v>
      </c>
      <c r="D406" s="181" t="s">
        <v>160</v>
      </c>
      <c r="E406" s="182" t="s">
        <v>1501</v>
      </c>
      <c r="F406" s="183" t="s">
        <v>1502</v>
      </c>
      <c r="G406" s="184" t="s">
        <v>375</v>
      </c>
      <c r="H406" s="185">
        <v>4</v>
      </c>
      <c r="I406" s="186"/>
      <c r="J406" s="187">
        <f>ROUND(I406*H406,2)</f>
        <v>0</v>
      </c>
      <c r="K406" s="183" t="s">
        <v>164</v>
      </c>
      <c r="L406" s="42"/>
      <c r="M406" s="188" t="s">
        <v>19</v>
      </c>
      <c r="N406" s="189" t="s">
        <v>43</v>
      </c>
      <c r="O406" s="67"/>
      <c r="P406" s="190">
        <f>O406*H406</f>
        <v>0</v>
      </c>
      <c r="Q406" s="190">
        <v>1.0000000000000001E-5</v>
      </c>
      <c r="R406" s="190">
        <f>Q406*H406</f>
        <v>4.0000000000000003E-5</v>
      </c>
      <c r="S406" s="190">
        <v>0</v>
      </c>
      <c r="T406" s="191">
        <f>S406*H406</f>
        <v>0</v>
      </c>
      <c r="U406" s="37"/>
      <c r="V406" s="37"/>
      <c r="W406" s="37"/>
      <c r="X406" s="37"/>
      <c r="Y406" s="37"/>
      <c r="Z406" s="37"/>
      <c r="AA406" s="37"/>
      <c r="AB406" s="37"/>
      <c r="AC406" s="37"/>
      <c r="AD406" s="37"/>
      <c r="AE406" s="37"/>
      <c r="AR406" s="192" t="s">
        <v>165</v>
      </c>
      <c r="AT406" s="192" t="s">
        <v>160</v>
      </c>
      <c r="AU406" s="192" t="s">
        <v>81</v>
      </c>
      <c r="AY406" s="20" t="s">
        <v>158</v>
      </c>
      <c r="BE406" s="193">
        <f>IF(N406="základní",J406,0)</f>
        <v>0</v>
      </c>
      <c r="BF406" s="193">
        <f>IF(N406="snížená",J406,0)</f>
        <v>0</v>
      </c>
      <c r="BG406" s="193">
        <f>IF(N406="zákl. přenesená",J406,0)</f>
        <v>0</v>
      </c>
      <c r="BH406" s="193">
        <f>IF(N406="sníž. přenesená",J406,0)</f>
        <v>0</v>
      </c>
      <c r="BI406" s="193">
        <f>IF(N406="nulová",J406,0)</f>
        <v>0</v>
      </c>
      <c r="BJ406" s="20" t="s">
        <v>79</v>
      </c>
      <c r="BK406" s="193">
        <f>ROUND(I406*H406,2)</f>
        <v>0</v>
      </c>
      <c r="BL406" s="20" t="s">
        <v>165</v>
      </c>
      <c r="BM406" s="192" t="s">
        <v>1503</v>
      </c>
    </row>
    <row r="407" spans="1:65" s="2" customFormat="1" ht="27">
      <c r="A407" s="37"/>
      <c r="B407" s="38"/>
      <c r="C407" s="39"/>
      <c r="D407" s="194" t="s">
        <v>167</v>
      </c>
      <c r="E407" s="39"/>
      <c r="F407" s="195" t="s">
        <v>1504</v>
      </c>
      <c r="G407" s="39"/>
      <c r="H407" s="39"/>
      <c r="I407" s="196"/>
      <c r="J407" s="39"/>
      <c r="K407" s="39"/>
      <c r="L407" s="42"/>
      <c r="M407" s="197"/>
      <c r="N407" s="198"/>
      <c r="O407" s="67"/>
      <c r="P407" s="67"/>
      <c r="Q407" s="67"/>
      <c r="R407" s="67"/>
      <c r="S407" s="67"/>
      <c r="T407" s="68"/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T407" s="20" t="s">
        <v>167</v>
      </c>
      <c r="AU407" s="20" t="s">
        <v>81</v>
      </c>
    </row>
    <row r="408" spans="1:65" s="2" customFormat="1">
      <c r="A408" s="37"/>
      <c r="B408" s="38"/>
      <c r="C408" s="39"/>
      <c r="D408" s="199" t="s">
        <v>169</v>
      </c>
      <c r="E408" s="39"/>
      <c r="F408" s="200" t="s">
        <v>1505</v>
      </c>
      <c r="G408" s="39"/>
      <c r="H408" s="39"/>
      <c r="I408" s="196"/>
      <c r="J408" s="39"/>
      <c r="K408" s="39"/>
      <c r="L408" s="42"/>
      <c r="M408" s="197"/>
      <c r="N408" s="198"/>
      <c r="O408" s="67"/>
      <c r="P408" s="67"/>
      <c r="Q408" s="67"/>
      <c r="R408" s="67"/>
      <c r="S408" s="67"/>
      <c r="T408" s="68"/>
      <c r="U408" s="37"/>
      <c r="V408" s="37"/>
      <c r="W408" s="37"/>
      <c r="X408" s="37"/>
      <c r="Y408" s="37"/>
      <c r="Z408" s="37"/>
      <c r="AA408" s="37"/>
      <c r="AB408" s="37"/>
      <c r="AC408" s="37"/>
      <c r="AD408" s="37"/>
      <c r="AE408" s="37"/>
      <c r="AT408" s="20" t="s">
        <v>169</v>
      </c>
      <c r="AU408" s="20" t="s">
        <v>81</v>
      </c>
    </row>
    <row r="409" spans="1:65" s="12" customFormat="1" ht="22.9" customHeight="1">
      <c r="B409" s="165"/>
      <c r="C409" s="166"/>
      <c r="D409" s="167" t="s">
        <v>71</v>
      </c>
      <c r="E409" s="179" t="s">
        <v>227</v>
      </c>
      <c r="F409" s="179" t="s">
        <v>508</v>
      </c>
      <c r="G409" s="166"/>
      <c r="H409" s="166"/>
      <c r="I409" s="169"/>
      <c r="J409" s="180">
        <f>BK409</f>
        <v>0</v>
      </c>
      <c r="K409" s="166"/>
      <c r="L409" s="171"/>
      <c r="M409" s="172"/>
      <c r="N409" s="173"/>
      <c r="O409" s="173"/>
      <c r="P409" s="174">
        <f>SUM(P410:P735)</f>
        <v>0</v>
      </c>
      <c r="Q409" s="173"/>
      <c r="R409" s="174">
        <f>SUM(R410:R735)</f>
        <v>89.024678470000012</v>
      </c>
      <c r="S409" s="173"/>
      <c r="T409" s="175">
        <f>SUM(T410:T735)</f>
        <v>21.106091999999997</v>
      </c>
      <c r="AR409" s="176" t="s">
        <v>79</v>
      </c>
      <c r="AT409" s="177" t="s">
        <v>71</v>
      </c>
      <c r="AU409" s="177" t="s">
        <v>79</v>
      </c>
      <c r="AY409" s="176" t="s">
        <v>158</v>
      </c>
      <c r="BK409" s="178">
        <f>SUM(BK410:BK735)</f>
        <v>0</v>
      </c>
    </row>
    <row r="410" spans="1:65" s="2" customFormat="1" ht="16.5" customHeight="1">
      <c r="A410" s="37"/>
      <c r="B410" s="38"/>
      <c r="C410" s="181" t="s">
        <v>564</v>
      </c>
      <c r="D410" s="181" t="s">
        <v>160</v>
      </c>
      <c r="E410" s="182" t="s">
        <v>510</v>
      </c>
      <c r="F410" s="183" t="s">
        <v>511</v>
      </c>
      <c r="G410" s="184" t="s">
        <v>191</v>
      </c>
      <c r="H410" s="185">
        <v>22.43</v>
      </c>
      <c r="I410" s="186"/>
      <c r="J410" s="187">
        <f>ROUND(I410*H410,2)</f>
        <v>0</v>
      </c>
      <c r="K410" s="183" t="s">
        <v>164</v>
      </c>
      <c r="L410" s="42"/>
      <c r="M410" s="188" t="s">
        <v>19</v>
      </c>
      <c r="N410" s="189" t="s">
        <v>43</v>
      </c>
      <c r="O410" s="67"/>
      <c r="P410" s="190">
        <f>O410*H410</f>
        <v>0</v>
      </c>
      <c r="Q410" s="190">
        <v>1.17E-3</v>
      </c>
      <c r="R410" s="190">
        <f>Q410*H410</f>
        <v>2.6243100000000002E-2</v>
      </c>
      <c r="S410" s="190">
        <v>0</v>
      </c>
      <c r="T410" s="191">
        <f>S410*H410</f>
        <v>0</v>
      </c>
      <c r="U410" s="37"/>
      <c r="V410" s="37"/>
      <c r="W410" s="37"/>
      <c r="X410" s="37"/>
      <c r="Y410" s="37"/>
      <c r="Z410" s="37"/>
      <c r="AA410" s="37"/>
      <c r="AB410" s="37"/>
      <c r="AC410" s="37"/>
      <c r="AD410" s="37"/>
      <c r="AE410" s="37"/>
      <c r="AR410" s="192" t="s">
        <v>165</v>
      </c>
      <c r="AT410" s="192" t="s">
        <v>160</v>
      </c>
      <c r="AU410" s="192" t="s">
        <v>81</v>
      </c>
      <c r="AY410" s="20" t="s">
        <v>158</v>
      </c>
      <c r="BE410" s="193">
        <f>IF(N410="základní",J410,0)</f>
        <v>0</v>
      </c>
      <c r="BF410" s="193">
        <f>IF(N410="snížená",J410,0)</f>
        <v>0</v>
      </c>
      <c r="BG410" s="193">
        <f>IF(N410="zákl. přenesená",J410,0)</f>
        <v>0</v>
      </c>
      <c r="BH410" s="193">
        <f>IF(N410="sníž. přenesená",J410,0)</f>
        <v>0</v>
      </c>
      <c r="BI410" s="193">
        <f>IF(N410="nulová",J410,0)</f>
        <v>0</v>
      </c>
      <c r="BJ410" s="20" t="s">
        <v>79</v>
      </c>
      <c r="BK410" s="193">
        <f>ROUND(I410*H410,2)</f>
        <v>0</v>
      </c>
      <c r="BL410" s="20" t="s">
        <v>165</v>
      </c>
      <c r="BM410" s="192" t="s">
        <v>1506</v>
      </c>
    </row>
    <row r="411" spans="1:65" s="2" customFormat="1">
      <c r="A411" s="37"/>
      <c r="B411" s="38"/>
      <c r="C411" s="39"/>
      <c r="D411" s="194" t="s">
        <v>167</v>
      </c>
      <c r="E411" s="39"/>
      <c r="F411" s="195" t="s">
        <v>513</v>
      </c>
      <c r="G411" s="39"/>
      <c r="H411" s="39"/>
      <c r="I411" s="196"/>
      <c r="J411" s="39"/>
      <c r="K411" s="39"/>
      <c r="L411" s="42"/>
      <c r="M411" s="197"/>
      <c r="N411" s="198"/>
      <c r="O411" s="67"/>
      <c r="P411" s="67"/>
      <c r="Q411" s="67"/>
      <c r="R411" s="67"/>
      <c r="S411" s="67"/>
      <c r="T411" s="68"/>
      <c r="U411" s="37"/>
      <c r="V411" s="37"/>
      <c r="W411" s="37"/>
      <c r="X411" s="37"/>
      <c r="Y411" s="37"/>
      <c r="Z411" s="37"/>
      <c r="AA411" s="37"/>
      <c r="AB411" s="37"/>
      <c r="AC411" s="37"/>
      <c r="AD411" s="37"/>
      <c r="AE411" s="37"/>
      <c r="AT411" s="20" t="s">
        <v>167</v>
      </c>
      <c r="AU411" s="20" t="s">
        <v>81</v>
      </c>
    </row>
    <row r="412" spans="1:65" s="2" customFormat="1">
      <c r="A412" s="37"/>
      <c r="B412" s="38"/>
      <c r="C412" s="39"/>
      <c r="D412" s="199" t="s">
        <v>169</v>
      </c>
      <c r="E412" s="39"/>
      <c r="F412" s="200" t="s">
        <v>514</v>
      </c>
      <c r="G412" s="39"/>
      <c r="H412" s="39"/>
      <c r="I412" s="196"/>
      <c r="J412" s="39"/>
      <c r="K412" s="39"/>
      <c r="L412" s="42"/>
      <c r="M412" s="197"/>
      <c r="N412" s="198"/>
      <c r="O412" s="67"/>
      <c r="P412" s="67"/>
      <c r="Q412" s="67"/>
      <c r="R412" s="67"/>
      <c r="S412" s="67"/>
      <c r="T412" s="68"/>
      <c r="U412" s="37"/>
      <c r="V412" s="37"/>
      <c r="W412" s="37"/>
      <c r="X412" s="37"/>
      <c r="Y412" s="37"/>
      <c r="Z412" s="37"/>
      <c r="AA412" s="37"/>
      <c r="AB412" s="37"/>
      <c r="AC412" s="37"/>
      <c r="AD412" s="37"/>
      <c r="AE412" s="37"/>
      <c r="AT412" s="20" t="s">
        <v>169</v>
      </c>
      <c r="AU412" s="20" t="s">
        <v>81</v>
      </c>
    </row>
    <row r="413" spans="1:65" s="13" customFormat="1">
      <c r="B413" s="201"/>
      <c r="C413" s="202"/>
      <c r="D413" s="194" t="s">
        <v>176</v>
      </c>
      <c r="E413" s="203" t="s">
        <v>19</v>
      </c>
      <c r="F413" s="204" t="s">
        <v>1507</v>
      </c>
      <c r="G413" s="202"/>
      <c r="H413" s="203" t="s">
        <v>19</v>
      </c>
      <c r="I413" s="205"/>
      <c r="J413" s="202"/>
      <c r="K413" s="202"/>
      <c r="L413" s="206"/>
      <c r="M413" s="207"/>
      <c r="N413" s="208"/>
      <c r="O413" s="208"/>
      <c r="P413" s="208"/>
      <c r="Q413" s="208"/>
      <c r="R413" s="208"/>
      <c r="S413" s="208"/>
      <c r="T413" s="209"/>
      <c r="AT413" s="210" t="s">
        <v>176</v>
      </c>
      <c r="AU413" s="210" t="s">
        <v>81</v>
      </c>
      <c r="AV413" s="13" t="s">
        <v>79</v>
      </c>
      <c r="AW413" s="13" t="s">
        <v>34</v>
      </c>
      <c r="AX413" s="13" t="s">
        <v>72</v>
      </c>
      <c r="AY413" s="210" t="s">
        <v>158</v>
      </c>
    </row>
    <row r="414" spans="1:65" s="14" customFormat="1">
      <c r="B414" s="211"/>
      <c r="C414" s="212"/>
      <c r="D414" s="194" t="s">
        <v>176</v>
      </c>
      <c r="E414" s="213" t="s">
        <v>19</v>
      </c>
      <c r="F414" s="214" t="s">
        <v>1508</v>
      </c>
      <c r="G414" s="212"/>
      <c r="H414" s="215">
        <v>22.43</v>
      </c>
      <c r="I414" s="216"/>
      <c r="J414" s="212"/>
      <c r="K414" s="212"/>
      <c r="L414" s="217"/>
      <c r="M414" s="218"/>
      <c r="N414" s="219"/>
      <c r="O414" s="219"/>
      <c r="P414" s="219"/>
      <c r="Q414" s="219"/>
      <c r="R414" s="219"/>
      <c r="S414" s="219"/>
      <c r="T414" s="220"/>
      <c r="AT414" s="221" t="s">
        <v>176</v>
      </c>
      <c r="AU414" s="221" t="s">
        <v>81</v>
      </c>
      <c r="AV414" s="14" t="s">
        <v>81</v>
      </c>
      <c r="AW414" s="14" t="s">
        <v>34</v>
      </c>
      <c r="AX414" s="14" t="s">
        <v>72</v>
      </c>
      <c r="AY414" s="221" t="s">
        <v>158</v>
      </c>
    </row>
    <row r="415" spans="1:65" s="15" customFormat="1">
      <c r="B415" s="222"/>
      <c r="C415" s="223"/>
      <c r="D415" s="194" t="s">
        <v>176</v>
      </c>
      <c r="E415" s="224" t="s">
        <v>19</v>
      </c>
      <c r="F415" s="225" t="s">
        <v>179</v>
      </c>
      <c r="G415" s="223"/>
      <c r="H415" s="226">
        <v>22.43</v>
      </c>
      <c r="I415" s="227"/>
      <c r="J415" s="223"/>
      <c r="K415" s="223"/>
      <c r="L415" s="228"/>
      <c r="M415" s="229"/>
      <c r="N415" s="230"/>
      <c r="O415" s="230"/>
      <c r="P415" s="230"/>
      <c r="Q415" s="230"/>
      <c r="R415" s="230"/>
      <c r="S415" s="230"/>
      <c r="T415" s="231"/>
      <c r="AT415" s="232" t="s">
        <v>176</v>
      </c>
      <c r="AU415" s="232" t="s">
        <v>81</v>
      </c>
      <c r="AV415" s="15" t="s">
        <v>165</v>
      </c>
      <c r="AW415" s="15" t="s">
        <v>34</v>
      </c>
      <c r="AX415" s="15" t="s">
        <v>79</v>
      </c>
      <c r="AY415" s="232" t="s">
        <v>158</v>
      </c>
    </row>
    <row r="416" spans="1:65" s="2" customFormat="1" ht="16.5" customHeight="1">
      <c r="A416" s="37"/>
      <c r="B416" s="38"/>
      <c r="C416" s="181" t="s">
        <v>568</v>
      </c>
      <c r="D416" s="181" t="s">
        <v>160</v>
      </c>
      <c r="E416" s="182" t="s">
        <v>520</v>
      </c>
      <c r="F416" s="183" t="s">
        <v>521</v>
      </c>
      <c r="G416" s="184" t="s">
        <v>191</v>
      </c>
      <c r="H416" s="185">
        <v>22.43</v>
      </c>
      <c r="I416" s="186"/>
      <c r="J416" s="187">
        <f>ROUND(I416*H416,2)</f>
        <v>0</v>
      </c>
      <c r="K416" s="183" t="s">
        <v>164</v>
      </c>
      <c r="L416" s="42"/>
      <c r="M416" s="188" t="s">
        <v>19</v>
      </c>
      <c r="N416" s="189" t="s">
        <v>43</v>
      </c>
      <c r="O416" s="67"/>
      <c r="P416" s="190">
        <f>O416*H416</f>
        <v>0</v>
      </c>
      <c r="Q416" s="190">
        <v>5.8E-4</v>
      </c>
      <c r="R416" s="190">
        <f>Q416*H416</f>
        <v>1.3009399999999999E-2</v>
      </c>
      <c r="S416" s="190">
        <v>0</v>
      </c>
      <c r="T416" s="191">
        <f>S416*H416</f>
        <v>0</v>
      </c>
      <c r="U416" s="37"/>
      <c r="V416" s="37"/>
      <c r="W416" s="37"/>
      <c r="X416" s="37"/>
      <c r="Y416" s="37"/>
      <c r="Z416" s="37"/>
      <c r="AA416" s="37"/>
      <c r="AB416" s="37"/>
      <c r="AC416" s="37"/>
      <c r="AD416" s="37"/>
      <c r="AE416" s="37"/>
      <c r="AR416" s="192" t="s">
        <v>165</v>
      </c>
      <c r="AT416" s="192" t="s">
        <v>160</v>
      </c>
      <c r="AU416" s="192" t="s">
        <v>81</v>
      </c>
      <c r="AY416" s="20" t="s">
        <v>158</v>
      </c>
      <c r="BE416" s="193">
        <f>IF(N416="základní",J416,0)</f>
        <v>0</v>
      </c>
      <c r="BF416" s="193">
        <f>IF(N416="snížená",J416,0)</f>
        <v>0</v>
      </c>
      <c r="BG416" s="193">
        <f>IF(N416="zákl. přenesená",J416,0)</f>
        <v>0</v>
      </c>
      <c r="BH416" s="193">
        <f>IF(N416="sníž. přenesená",J416,0)</f>
        <v>0</v>
      </c>
      <c r="BI416" s="193">
        <f>IF(N416="nulová",J416,0)</f>
        <v>0</v>
      </c>
      <c r="BJ416" s="20" t="s">
        <v>79</v>
      </c>
      <c r="BK416" s="193">
        <f>ROUND(I416*H416,2)</f>
        <v>0</v>
      </c>
      <c r="BL416" s="20" t="s">
        <v>165</v>
      </c>
      <c r="BM416" s="192" t="s">
        <v>1509</v>
      </c>
    </row>
    <row r="417" spans="1:65" s="2" customFormat="1" ht="18">
      <c r="A417" s="37"/>
      <c r="B417" s="38"/>
      <c r="C417" s="39"/>
      <c r="D417" s="194" t="s">
        <v>167</v>
      </c>
      <c r="E417" s="39"/>
      <c r="F417" s="195" t="s">
        <v>523</v>
      </c>
      <c r="G417" s="39"/>
      <c r="H417" s="39"/>
      <c r="I417" s="196"/>
      <c r="J417" s="39"/>
      <c r="K417" s="39"/>
      <c r="L417" s="42"/>
      <c r="M417" s="197"/>
      <c r="N417" s="198"/>
      <c r="O417" s="67"/>
      <c r="P417" s="67"/>
      <c r="Q417" s="67"/>
      <c r="R417" s="67"/>
      <c r="S417" s="67"/>
      <c r="T417" s="68"/>
      <c r="U417" s="37"/>
      <c r="V417" s="37"/>
      <c r="W417" s="37"/>
      <c r="X417" s="37"/>
      <c r="Y417" s="37"/>
      <c r="Z417" s="37"/>
      <c r="AA417" s="37"/>
      <c r="AB417" s="37"/>
      <c r="AC417" s="37"/>
      <c r="AD417" s="37"/>
      <c r="AE417" s="37"/>
      <c r="AT417" s="20" t="s">
        <v>167</v>
      </c>
      <c r="AU417" s="20" t="s">
        <v>81</v>
      </c>
    </row>
    <row r="418" spans="1:65" s="2" customFormat="1">
      <c r="A418" s="37"/>
      <c r="B418" s="38"/>
      <c r="C418" s="39"/>
      <c r="D418" s="199" t="s">
        <v>169</v>
      </c>
      <c r="E418" s="39"/>
      <c r="F418" s="200" t="s">
        <v>524</v>
      </c>
      <c r="G418" s="39"/>
      <c r="H418" s="39"/>
      <c r="I418" s="196"/>
      <c r="J418" s="39"/>
      <c r="K418" s="39"/>
      <c r="L418" s="42"/>
      <c r="M418" s="197"/>
      <c r="N418" s="198"/>
      <c r="O418" s="67"/>
      <c r="P418" s="67"/>
      <c r="Q418" s="67"/>
      <c r="R418" s="67"/>
      <c r="S418" s="67"/>
      <c r="T418" s="68"/>
      <c r="U418" s="37"/>
      <c r="V418" s="37"/>
      <c r="W418" s="37"/>
      <c r="X418" s="37"/>
      <c r="Y418" s="37"/>
      <c r="Z418" s="37"/>
      <c r="AA418" s="37"/>
      <c r="AB418" s="37"/>
      <c r="AC418" s="37"/>
      <c r="AD418" s="37"/>
      <c r="AE418" s="37"/>
      <c r="AT418" s="20" t="s">
        <v>169</v>
      </c>
      <c r="AU418" s="20" t="s">
        <v>81</v>
      </c>
    </row>
    <row r="419" spans="1:65" s="2" customFormat="1" ht="24.25" customHeight="1">
      <c r="A419" s="37"/>
      <c r="B419" s="38"/>
      <c r="C419" s="233" t="s">
        <v>576</v>
      </c>
      <c r="D419" s="233" t="s">
        <v>220</v>
      </c>
      <c r="E419" s="234" t="s">
        <v>1510</v>
      </c>
      <c r="F419" s="235" t="s">
        <v>1511</v>
      </c>
      <c r="G419" s="236" t="s">
        <v>223</v>
      </c>
      <c r="H419" s="237">
        <v>0.156</v>
      </c>
      <c r="I419" s="238"/>
      <c r="J419" s="239">
        <f>ROUND(I419*H419,2)</f>
        <v>0</v>
      </c>
      <c r="K419" s="235" t="s">
        <v>164</v>
      </c>
      <c r="L419" s="240"/>
      <c r="M419" s="241" t="s">
        <v>19</v>
      </c>
      <c r="N419" s="242" t="s">
        <v>43</v>
      </c>
      <c r="O419" s="67"/>
      <c r="P419" s="190">
        <f>O419*H419</f>
        <v>0</v>
      </c>
      <c r="Q419" s="190">
        <v>1</v>
      </c>
      <c r="R419" s="190">
        <f>Q419*H419</f>
        <v>0.156</v>
      </c>
      <c r="S419" s="190">
        <v>0</v>
      </c>
      <c r="T419" s="191">
        <f>S419*H419</f>
        <v>0</v>
      </c>
      <c r="U419" s="37"/>
      <c r="V419" s="37"/>
      <c r="W419" s="37"/>
      <c r="X419" s="37"/>
      <c r="Y419" s="37"/>
      <c r="Z419" s="37"/>
      <c r="AA419" s="37"/>
      <c r="AB419" s="37"/>
      <c r="AC419" s="37"/>
      <c r="AD419" s="37"/>
      <c r="AE419" s="37"/>
      <c r="AR419" s="192" t="s">
        <v>219</v>
      </c>
      <c r="AT419" s="192" t="s">
        <v>220</v>
      </c>
      <c r="AU419" s="192" t="s">
        <v>81</v>
      </c>
      <c r="AY419" s="20" t="s">
        <v>158</v>
      </c>
      <c r="BE419" s="193">
        <f>IF(N419="základní",J419,0)</f>
        <v>0</v>
      </c>
      <c r="BF419" s="193">
        <f>IF(N419="snížená",J419,0)</f>
        <v>0</v>
      </c>
      <c r="BG419" s="193">
        <f>IF(N419="zákl. přenesená",J419,0)</f>
        <v>0</v>
      </c>
      <c r="BH419" s="193">
        <f>IF(N419="sníž. přenesená",J419,0)</f>
        <v>0</v>
      </c>
      <c r="BI419" s="193">
        <f>IF(N419="nulová",J419,0)</f>
        <v>0</v>
      </c>
      <c r="BJ419" s="20" t="s">
        <v>79</v>
      </c>
      <c r="BK419" s="193">
        <f>ROUND(I419*H419,2)</f>
        <v>0</v>
      </c>
      <c r="BL419" s="20" t="s">
        <v>165</v>
      </c>
      <c r="BM419" s="192" t="s">
        <v>1512</v>
      </c>
    </row>
    <row r="420" spans="1:65" s="2" customFormat="1">
      <c r="A420" s="37"/>
      <c r="B420" s="38"/>
      <c r="C420" s="39"/>
      <c r="D420" s="194" t="s">
        <v>167</v>
      </c>
      <c r="E420" s="39"/>
      <c r="F420" s="195" t="s">
        <v>1511</v>
      </c>
      <c r="G420" s="39"/>
      <c r="H420" s="39"/>
      <c r="I420" s="196"/>
      <c r="J420" s="39"/>
      <c r="K420" s="39"/>
      <c r="L420" s="42"/>
      <c r="M420" s="197"/>
      <c r="N420" s="198"/>
      <c r="O420" s="67"/>
      <c r="P420" s="67"/>
      <c r="Q420" s="67"/>
      <c r="R420" s="67"/>
      <c r="S420" s="67"/>
      <c r="T420" s="68"/>
      <c r="U420" s="37"/>
      <c r="V420" s="37"/>
      <c r="W420" s="37"/>
      <c r="X420" s="37"/>
      <c r="Y420" s="37"/>
      <c r="Z420" s="37"/>
      <c r="AA420" s="37"/>
      <c r="AB420" s="37"/>
      <c r="AC420" s="37"/>
      <c r="AD420" s="37"/>
      <c r="AE420" s="37"/>
      <c r="AT420" s="20" t="s">
        <v>167</v>
      </c>
      <c r="AU420" s="20" t="s">
        <v>81</v>
      </c>
    </row>
    <row r="421" spans="1:65" s="13" customFormat="1">
      <c r="B421" s="201"/>
      <c r="C421" s="202"/>
      <c r="D421" s="194" t="s">
        <v>176</v>
      </c>
      <c r="E421" s="203" t="s">
        <v>19</v>
      </c>
      <c r="F421" s="204" t="s">
        <v>1513</v>
      </c>
      <c r="G421" s="202"/>
      <c r="H421" s="203" t="s">
        <v>19</v>
      </c>
      <c r="I421" s="205"/>
      <c r="J421" s="202"/>
      <c r="K421" s="202"/>
      <c r="L421" s="206"/>
      <c r="M421" s="207"/>
      <c r="N421" s="208"/>
      <c r="O421" s="208"/>
      <c r="P421" s="208"/>
      <c r="Q421" s="208"/>
      <c r="R421" s="208"/>
      <c r="S421" s="208"/>
      <c r="T421" s="209"/>
      <c r="AT421" s="210" t="s">
        <v>176</v>
      </c>
      <c r="AU421" s="210" t="s">
        <v>81</v>
      </c>
      <c r="AV421" s="13" t="s">
        <v>79</v>
      </c>
      <c r="AW421" s="13" t="s">
        <v>34</v>
      </c>
      <c r="AX421" s="13" t="s">
        <v>72</v>
      </c>
      <c r="AY421" s="210" t="s">
        <v>158</v>
      </c>
    </row>
    <row r="422" spans="1:65" s="14" customFormat="1">
      <c r="B422" s="211"/>
      <c r="C422" s="212"/>
      <c r="D422" s="194" t="s">
        <v>176</v>
      </c>
      <c r="E422" s="213" t="s">
        <v>19</v>
      </c>
      <c r="F422" s="214" t="s">
        <v>1514</v>
      </c>
      <c r="G422" s="212"/>
      <c r="H422" s="215">
        <v>0.156</v>
      </c>
      <c r="I422" s="216"/>
      <c r="J422" s="212"/>
      <c r="K422" s="212"/>
      <c r="L422" s="217"/>
      <c r="M422" s="218"/>
      <c r="N422" s="219"/>
      <c r="O422" s="219"/>
      <c r="P422" s="219"/>
      <c r="Q422" s="219"/>
      <c r="R422" s="219"/>
      <c r="S422" s="219"/>
      <c r="T422" s="220"/>
      <c r="AT422" s="221" t="s">
        <v>176</v>
      </c>
      <c r="AU422" s="221" t="s">
        <v>81</v>
      </c>
      <c r="AV422" s="14" t="s">
        <v>81</v>
      </c>
      <c r="AW422" s="14" t="s">
        <v>34</v>
      </c>
      <c r="AX422" s="14" t="s">
        <v>72</v>
      </c>
      <c r="AY422" s="221" t="s">
        <v>158</v>
      </c>
    </row>
    <row r="423" spans="1:65" s="15" customFormat="1">
      <c r="B423" s="222"/>
      <c r="C423" s="223"/>
      <c r="D423" s="194" t="s">
        <v>176</v>
      </c>
      <c r="E423" s="224" t="s">
        <v>19</v>
      </c>
      <c r="F423" s="225" t="s">
        <v>179</v>
      </c>
      <c r="G423" s="223"/>
      <c r="H423" s="226">
        <v>0.156</v>
      </c>
      <c r="I423" s="227"/>
      <c r="J423" s="223"/>
      <c r="K423" s="223"/>
      <c r="L423" s="228"/>
      <c r="M423" s="229"/>
      <c r="N423" s="230"/>
      <c r="O423" s="230"/>
      <c r="P423" s="230"/>
      <c r="Q423" s="230"/>
      <c r="R423" s="230"/>
      <c r="S423" s="230"/>
      <c r="T423" s="231"/>
      <c r="AT423" s="232" t="s">
        <v>176</v>
      </c>
      <c r="AU423" s="232" t="s">
        <v>81</v>
      </c>
      <c r="AV423" s="15" t="s">
        <v>165</v>
      </c>
      <c r="AW423" s="15" t="s">
        <v>34</v>
      </c>
      <c r="AX423" s="15" t="s">
        <v>79</v>
      </c>
      <c r="AY423" s="232" t="s">
        <v>158</v>
      </c>
    </row>
    <row r="424" spans="1:65" s="2" customFormat="1" ht="24.25" customHeight="1">
      <c r="A424" s="37"/>
      <c r="B424" s="38"/>
      <c r="C424" s="233" t="s">
        <v>583</v>
      </c>
      <c r="D424" s="233" t="s">
        <v>220</v>
      </c>
      <c r="E424" s="234" t="s">
        <v>557</v>
      </c>
      <c r="F424" s="235" t="s">
        <v>558</v>
      </c>
      <c r="G424" s="236" t="s">
        <v>559</v>
      </c>
      <c r="H424" s="237">
        <v>1.6</v>
      </c>
      <c r="I424" s="238"/>
      <c r="J424" s="239">
        <f>ROUND(I424*H424,2)</f>
        <v>0</v>
      </c>
      <c r="K424" s="235" t="s">
        <v>164</v>
      </c>
      <c r="L424" s="240"/>
      <c r="M424" s="241" t="s">
        <v>19</v>
      </c>
      <c r="N424" s="242" t="s">
        <v>43</v>
      </c>
      <c r="O424" s="67"/>
      <c r="P424" s="190">
        <f>O424*H424</f>
        <v>0</v>
      </c>
      <c r="Q424" s="190">
        <v>3.3300000000000001E-3</v>
      </c>
      <c r="R424" s="190">
        <f>Q424*H424</f>
        <v>5.3280000000000003E-3</v>
      </c>
      <c r="S424" s="190">
        <v>0</v>
      </c>
      <c r="T424" s="191">
        <f>S424*H424</f>
        <v>0</v>
      </c>
      <c r="U424" s="37"/>
      <c r="V424" s="37"/>
      <c r="W424" s="37"/>
      <c r="X424" s="37"/>
      <c r="Y424" s="37"/>
      <c r="Z424" s="37"/>
      <c r="AA424" s="37"/>
      <c r="AB424" s="37"/>
      <c r="AC424" s="37"/>
      <c r="AD424" s="37"/>
      <c r="AE424" s="37"/>
      <c r="AR424" s="192" t="s">
        <v>219</v>
      </c>
      <c r="AT424" s="192" t="s">
        <v>220</v>
      </c>
      <c r="AU424" s="192" t="s">
        <v>81</v>
      </c>
      <c r="AY424" s="20" t="s">
        <v>158</v>
      </c>
      <c r="BE424" s="193">
        <f>IF(N424="základní",J424,0)</f>
        <v>0</v>
      </c>
      <c r="BF424" s="193">
        <f>IF(N424="snížená",J424,0)</f>
        <v>0</v>
      </c>
      <c r="BG424" s="193">
        <f>IF(N424="zákl. přenesená",J424,0)</f>
        <v>0</v>
      </c>
      <c r="BH424" s="193">
        <f>IF(N424="sníž. přenesená",J424,0)</f>
        <v>0</v>
      </c>
      <c r="BI424" s="193">
        <f>IF(N424="nulová",J424,0)</f>
        <v>0</v>
      </c>
      <c r="BJ424" s="20" t="s">
        <v>79</v>
      </c>
      <c r="BK424" s="193">
        <f>ROUND(I424*H424,2)</f>
        <v>0</v>
      </c>
      <c r="BL424" s="20" t="s">
        <v>165</v>
      </c>
      <c r="BM424" s="192" t="s">
        <v>1515</v>
      </c>
    </row>
    <row r="425" spans="1:65" s="2" customFormat="1">
      <c r="A425" s="37"/>
      <c r="B425" s="38"/>
      <c r="C425" s="39"/>
      <c r="D425" s="194" t="s">
        <v>167</v>
      </c>
      <c r="E425" s="39"/>
      <c r="F425" s="195" t="s">
        <v>558</v>
      </c>
      <c r="G425" s="39"/>
      <c r="H425" s="39"/>
      <c r="I425" s="196"/>
      <c r="J425" s="39"/>
      <c r="K425" s="39"/>
      <c r="L425" s="42"/>
      <c r="M425" s="197"/>
      <c r="N425" s="198"/>
      <c r="O425" s="67"/>
      <c r="P425" s="67"/>
      <c r="Q425" s="67"/>
      <c r="R425" s="67"/>
      <c r="S425" s="67"/>
      <c r="T425" s="68"/>
      <c r="U425" s="37"/>
      <c r="V425" s="37"/>
      <c r="W425" s="37"/>
      <c r="X425" s="37"/>
      <c r="Y425" s="37"/>
      <c r="Z425" s="37"/>
      <c r="AA425" s="37"/>
      <c r="AB425" s="37"/>
      <c r="AC425" s="37"/>
      <c r="AD425" s="37"/>
      <c r="AE425" s="37"/>
      <c r="AT425" s="20" t="s">
        <v>167</v>
      </c>
      <c r="AU425" s="20" t="s">
        <v>81</v>
      </c>
    </row>
    <row r="426" spans="1:65" s="13" customFormat="1">
      <c r="B426" s="201"/>
      <c r="C426" s="202"/>
      <c r="D426" s="194" t="s">
        <v>176</v>
      </c>
      <c r="E426" s="203" t="s">
        <v>19</v>
      </c>
      <c r="F426" s="204" t="s">
        <v>1516</v>
      </c>
      <c r="G426" s="202"/>
      <c r="H426" s="203" t="s">
        <v>19</v>
      </c>
      <c r="I426" s="205"/>
      <c r="J426" s="202"/>
      <c r="K426" s="202"/>
      <c r="L426" s="206"/>
      <c r="M426" s="207"/>
      <c r="N426" s="208"/>
      <c r="O426" s="208"/>
      <c r="P426" s="208"/>
      <c r="Q426" s="208"/>
      <c r="R426" s="208"/>
      <c r="S426" s="208"/>
      <c r="T426" s="209"/>
      <c r="AT426" s="210" t="s">
        <v>176</v>
      </c>
      <c r="AU426" s="210" t="s">
        <v>81</v>
      </c>
      <c r="AV426" s="13" t="s">
        <v>79</v>
      </c>
      <c r="AW426" s="13" t="s">
        <v>34</v>
      </c>
      <c r="AX426" s="13" t="s">
        <v>72</v>
      </c>
      <c r="AY426" s="210" t="s">
        <v>158</v>
      </c>
    </row>
    <row r="427" spans="1:65" s="14" customFormat="1">
      <c r="B427" s="211"/>
      <c r="C427" s="212"/>
      <c r="D427" s="194" t="s">
        <v>176</v>
      </c>
      <c r="E427" s="213" t="s">
        <v>19</v>
      </c>
      <c r="F427" s="214" t="s">
        <v>1517</v>
      </c>
      <c r="G427" s="212"/>
      <c r="H427" s="215">
        <v>1.6</v>
      </c>
      <c r="I427" s="216"/>
      <c r="J427" s="212"/>
      <c r="K427" s="212"/>
      <c r="L427" s="217"/>
      <c r="M427" s="218"/>
      <c r="N427" s="219"/>
      <c r="O427" s="219"/>
      <c r="P427" s="219"/>
      <c r="Q427" s="219"/>
      <c r="R427" s="219"/>
      <c r="S427" s="219"/>
      <c r="T427" s="220"/>
      <c r="AT427" s="221" t="s">
        <v>176</v>
      </c>
      <c r="AU427" s="221" t="s">
        <v>81</v>
      </c>
      <c r="AV427" s="14" t="s">
        <v>81</v>
      </c>
      <c r="AW427" s="14" t="s">
        <v>34</v>
      </c>
      <c r="AX427" s="14" t="s">
        <v>72</v>
      </c>
      <c r="AY427" s="221" t="s">
        <v>158</v>
      </c>
    </row>
    <row r="428" spans="1:65" s="15" customFormat="1">
      <c r="B428" s="222"/>
      <c r="C428" s="223"/>
      <c r="D428" s="194" t="s">
        <v>176</v>
      </c>
      <c r="E428" s="224" t="s">
        <v>19</v>
      </c>
      <c r="F428" s="225" t="s">
        <v>179</v>
      </c>
      <c r="G428" s="223"/>
      <c r="H428" s="226">
        <v>1.6</v>
      </c>
      <c r="I428" s="227"/>
      <c r="J428" s="223"/>
      <c r="K428" s="223"/>
      <c r="L428" s="228"/>
      <c r="M428" s="229"/>
      <c r="N428" s="230"/>
      <c r="O428" s="230"/>
      <c r="P428" s="230"/>
      <c r="Q428" s="230"/>
      <c r="R428" s="230"/>
      <c r="S428" s="230"/>
      <c r="T428" s="231"/>
      <c r="AT428" s="232" t="s">
        <v>176</v>
      </c>
      <c r="AU428" s="232" t="s">
        <v>81</v>
      </c>
      <c r="AV428" s="15" t="s">
        <v>165</v>
      </c>
      <c r="AW428" s="15" t="s">
        <v>34</v>
      </c>
      <c r="AX428" s="15" t="s">
        <v>79</v>
      </c>
      <c r="AY428" s="232" t="s">
        <v>158</v>
      </c>
    </row>
    <row r="429" spans="1:65" s="2" customFormat="1" ht="24.25" customHeight="1">
      <c r="A429" s="37"/>
      <c r="B429" s="38"/>
      <c r="C429" s="233" t="s">
        <v>591</v>
      </c>
      <c r="D429" s="233" t="s">
        <v>220</v>
      </c>
      <c r="E429" s="234" t="s">
        <v>526</v>
      </c>
      <c r="F429" s="235" t="s">
        <v>527</v>
      </c>
      <c r="G429" s="236" t="s">
        <v>223</v>
      </c>
      <c r="H429" s="237">
        <v>0.36499999999999999</v>
      </c>
      <c r="I429" s="238"/>
      <c r="J429" s="239">
        <f>ROUND(I429*H429,2)</f>
        <v>0</v>
      </c>
      <c r="K429" s="235" t="s">
        <v>164</v>
      </c>
      <c r="L429" s="240"/>
      <c r="M429" s="241" t="s">
        <v>19</v>
      </c>
      <c r="N429" s="242" t="s">
        <v>43</v>
      </c>
      <c r="O429" s="67"/>
      <c r="P429" s="190">
        <f>O429*H429</f>
        <v>0</v>
      </c>
      <c r="Q429" s="190">
        <v>1</v>
      </c>
      <c r="R429" s="190">
        <f>Q429*H429</f>
        <v>0.36499999999999999</v>
      </c>
      <c r="S429" s="190">
        <v>0</v>
      </c>
      <c r="T429" s="191">
        <f>S429*H429</f>
        <v>0</v>
      </c>
      <c r="U429" s="37"/>
      <c r="V429" s="37"/>
      <c r="W429" s="37"/>
      <c r="X429" s="37"/>
      <c r="Y429" s="37"/>
      <c r="Z429" s="37"/>
      <c r="AA429" s="37"/>
      <c r="AB429" s="37"/>
      <c r="AC429" s="37"/>
      <c r="AD429" s="37"/>
      <c r="AE429" s="37"/>
      <c r="AR429" s="192" t="s">
        <v>219</v>
      </c>
      <c r="AT429" s="192" t="s">
        <v>220</v>
      </c>
      <c r="AU429" s="192" t="s">
        <v>81</v>
      </c>
      <c r="AY429" s="20" t="s">
        <v>158</v>
      </c>
      <c r="BE429" s="193">
        <f>IF(N429="základní",J429,0)</f>
        <v>0</v>
      </c>
      <c r="BF429" s="193">
        <f>IF(N429="snížená",J429,0)</f>
        <v>0</v>
      </c>
      <c r="BG429" s="193">
        <f>IF(N429="zákl. přenesená",J429,0)</f>
        <v>0</v>
      </c>
      <c r="BH429" s="193">
        <f>IF(N429="sníž. přenesená",J429,0)</f>
        <v>0</v>
      </c>
      <c r="BI429" s="193">
        <f>IF(N429="nulová",J429,0)</f>
        <v>0</v>
      </c>
      <c r="BJ429" s="20" t="s">
        <v>79</v>
      </c>
      <c r="BK429" s="193">
        <f>ROUND(I429*H429,2)</f>
        <v>0</v>
      </c>
      <c r="BL429" s="20" t="s">
        <v>165</v>
      </c>
      <c r="BM429" s="192" t="s">
        <v>1518</v>
      </c>
    </row>
    <row r="430" spans="1:65" s="2" customFormat="1">
      <c r="A430" s="37"/>
      <c r="B430" s="38"/>
      <c r="C430" s="39"/>
      <c r="D430" s="194" t="s">
        <v>167</v>
      </c>
      <c r="E430" s="39"/>
      <c r="F430" s="195" t="s">
        <v>527</v>
      </c>
      <c r="G430" s="39"/>
      <c r="H430" s="39"/>
      <c r="I430" s="196"/>
      <c r="J430" s="39"/>
      <c r="K430" s="39"/>
      <c r="L430" s="42"/>
      <c r="M430" s="197"/>
      <c r="N430" s="198"/>
      <c r="O430" s="67"/>
      <c r="P430" s="67"/>
      <c r="Q430" s="67"/>
      <c r="R430" s="67"/>
      <c r="S430" s="67"/>
      <c r="T430" s="68"/>
      <c r="U430" s="37"/>
      <c r="V430" s="37"/>
      <c r="W430" s="37"/>
      <c r="X430" s="37"/>
      <c r="Y430" s="37"/>
      <c r="Z430" s="37"/>
      <c r="AA430" s="37"/>
      <c r="AB430" s="37"/>
      <c r="AC430" s="37"/>
      <c r="AD430" s="37"/>
      <c r="AE430" s="37"/>
      <c r="AT430" s="20" t="s">
        <v>167</v>
      </c>
      <c r="AU430" s="20" t="s">
        <v>81</v>
      </c>
    </row>
    <row r="431" spans="1:65" s="13" customFormat="1">
      <c r="B431" s="201"/>
      <c r="C431" s="202"/>
      <c r="D431" s="194" t="s">
        <v>176</v>
      </c>
      <c r="E431" s="203" t="s">
        <v>19</v>
      </c>
      <c r="F431" s="204" t="s">
        <v>1519</v>
      </c>
      <c r="G431" s="202"/>
      <c r="H431" s="203" t="s">
        <v>19</v>
      </c>
      <c r="I431" s="205"/>
      <c r="J431" s="202"/>
      <c r="K431" s="202"/>
      <c r="L431" s="206"/>
      <c r="M431" s="207"/>
      <c r="N431" s="208"/>
      <c r="O431" s="208"/>
      <c r="P431" s="208"/>
      <c r="Q431" s="208"/>
      <c r="R431" s="208"/>
      <c r="S431" s="208"/>
      <c r="T431" s="209"/>
      <c r="AT431" s="210" t="s">
        <v>176</v>
      </c>
      <c r="AU431" s="210" t="s">
        <v>81</v>
      </c>
      <c r="AV431" s="13" t="s">
        <v>79</v>
      </c>
      <c r="AW431" s="13" t="s">
        <v>34</v>
      </c>
      <c r="AX431" s="13" t="s">
        <v>72</v>
      </c>
      <c r="AY431" s="210" t="s">
        <v>158</v>
      </c>
    </row>
    <row r="432" spans="1:65" s="14" customFormat="1">
      <c r="B432" s="211"/>
      <c r="C432" s="212"/>
      <c r="D432" s="194" t="s">
        <v>176</v>
      </c>
      <c r="E432" s="213" t="s">
        <v>19</v>
      </c>
      <c r="F432" s="214" t="s">
        <v>1520</v>
      </c>
      <c r="G432" s="212"/>
      <c r="H432" s="215">
        <v>0.17299999999999999</v>
      </c>
      <c r="I432" s="216"/>
      <c r="J432" s="212"/>
      <c r="K432" s="212"/>
      <c r="L432" s="217"/>
      <c r="M432" s="218"/>
      <c r="N432" s="219"/>
      <c r="O432" s="219"/>
      <c r="P432" s="219"/>
      <c r="Q432" s="219"/>
      <c r="R432" s="219"/>
      <c r="S432" s="219"/>
      <c r="T432" s="220"/>
      <c r="AT432" s="221" t="s">
        <v>176</v>
      </c>
      <c r="AU432" s="221" t="s">
        <v>81</v>
      </c>
      <c r="AV432" s="14" t="s">
        <v>81</v>
      </c>
      <c r="AW432" s="14" t="s">
        <v>34</v>
      </c>
      <c r="AX432" s="14" t="s">
        <v>72</v>
      </c>
      <c r="AY432" s="221" t="s">
        <v>158</v>
      </c>
    </row>
    <row r="433" spans="1:65" s="14" customFormat="1">
      <c r="B433" s="211"/>
      <c r="C433" s="212"/>
      <c r="D433" s="194" t="s">
        <v>176</v>
      </c>
      <c r="E433" s="213" t="s">
        <v>19</v>
      </c>
      <c r="F433" s="214" t="s">
        <v>1521</v>
      </c>
      <c r="G433" s="212"/>
      <c r="H433" s="215">
        <v>0.13900000000000001</v>
      </c>
      <c r="I433" s="216"/>
      <c r="J433" s="212"/>
      <c r="K433" s="212"/>
      <c r="L433" s="217"/>
      <c r="M433" s="218"/>
      <c r="N433" s="219"/>
      <c r="O433" s="219"/>
      <c r="P433" s="219"/>
      <c r="Q433" s="219"/>
      <c r="R433" s="219"/>
      <c r="S433" s="219"/>
      <c r="T433" s="220"/>
      <c r="AT433" s="221" t="s">
        <v>176</v>
      </c>
      <c r="AU433" s="221" t="s">
        <v>81</v>
      </c>
      <c r="AV433" s="14" t="s">
        <v>81</v>
      </c>
      <c r="AW433" s="14" t="s">
        <v>34</v>
      </c>
      <c r="AX433" s="14" t="s">
        <v>72</v>
      </c>
      <c r="AY433" s="221" t="s">
        <v>158</v>
      </c>
    </row>
    <row r="434" spans="1:65" s="14" customFormat="1">
      <c r="B434" s="211"/>
      <c r="C434" s="212"/>
      <c r="D434" s="194" t="s">
        <v>176</v>
      </c>
      <c r="E434" s="213" t="s">
        <v>19</v>
      </c>
      <c r="F434" s="214" t="s">
        <v>1522</v>
      </c>
      <c r="G434" s="212"/>
      <c r="H434" s="215">
        <v>3.5999999999999997E-2</v>
      </c>
      <c r="I434" s="216"/>
      <c r="J434" s="212"/>
      <c r="K434" s="212"/>
      <c r="L434" s="217"/>
      <c r="M434" s="218"/>
      <c r="N434" s="219"/>
      <c r="O434" s="219"/>
      <c r="P434" s="219"/>
      <c r="Q434" s="219"/>
      <c r="R434" s="219"/>
      <c r="S434" s="219"/>
      <c r="T434" s="220"/>
      <c r="AT434" s="221" t="s">
        <v>176</v>
      </c>
      <c r="AU434" s="221" t="s">
        <v>81</v>
      </c>
      <c r="AV434" s="14" t="s">
        <v>81</v>
      </c>
      <c r="AW434" s="14" t="s">
        <v>34</v>
      </c>
      <c r="AX434" s="14" t="s">
        <v>72</v>
      </c>
      <c r="AY434" s="221" t="s">
        <v>158</v>
      </c>
    </row>
    <row r="435" spans="1:65" s="14" customFormat="1">
      <c r="B435" s="211"/>
      <c r="C435" s="212"/>
      <c r="D435" s="194" t="s">
        <v>176</v>
      </c>
      <c r="E435" s="213" t="s">
        <v>19</v>
      </c>
      <c r="F435" s="214" t="s">
        <v>1523</v>
      </c>
      <c r="G435" s="212"/>
      <c r="H435" s="215">
        <v>1.7000000000000001E-2</v>
      </c>
      <c r="I435" s="216"/>
      <c r="J435" s="212"/>
      <c r="K435" s="212"/>
      <c r="L435" s="217"/>
      <c r="M435" s="218"/>
      <c r="N435" s="219"/>
      <c r="O435" s="219"/>
      <c r="P435" s="219"/>
      <c r="Q435" s="219"/>
      <c r="R435" s="219"/>
      <c r="S435" s="219"/>
      <c r="T435" s="220"/>
      <c r="AT435" s="221" t="s">
        <v>176</v>
      </c>
      <c r="AU435" s="221" t="s">
        <v>81</v>
      </c>
      <c r="AV435" s="14" t="s">
        <v>81</v>
      </c>
      <c r="AW435" s="14" t="s">
        <v>34</v>
      </c>
      <c r="AX435" s="14" t="s">
        <v>72</v>
      </c>
      <c r="AY435" s="221" t="s">
        <v>158</v>
      </c>
    </row>
    <row r="436" spans="1:65" s="15" customFormat="1">
      <c r="B436" s="222"/>
      <c r="C436" s="223"/>
      <c r="D436" s="194" t="s">
        <v>176</v>
      </c>
      <c r="E436" s="224" t="s">
        <v>19</v>
      </c>
      <c r="F436" s="225" t="s">
        <v>179</v>
      </c>
      <c r="G436" s="223"/>
      <c r="H436" s="226">
        <v>0.36499999999999999</v>
      </c>
      <c r="I436" s="227"/>
      <c r="J436" s="223"/>
      <c r="K436" s="223"/>
      <c r="L436" s="228"/>
      <c r="M436" s="229"/>
      <c r="N436" s="230"/>
      <c r="O436" s="230"/>
      <c r="P436" s="230"/>
      <c r="Q436" s="230"/>
      <c r="R436" s="230"/>
      <c r="S436" s="230"/>
      <c r="T436" s="231"/>
      <c r="AT436" s="232" t="s">
        <v>176</v>
      </c>
      <c r="AU436" s="232" t="s">
        <v>81</v>
      </c>
      <c r="AV436" s="15" t="s">
        <v>165</v>
      </c>
      <c r="AW436" s="15" t="s">
        <v>34</v>
      </c>
      <c r="AX436" s="15" t="s">
        <v>79</v>
      </c>
      <c r="AY436" s="232" t="s">
        <v>158</v>
      </c>
    </row>
    <row r="437" spans="1:65" s="2" customFormat="1" ht="24.25" customHeight="1">
      <c r="A437" s="37"/>
      <c r="B437" s="38"/>
      <c r="C437" s="233" t="s">
        <v>601</v>
      </c>
      <c r="D437" s="233" t="s">
        <v>220</v>
      </c>
      <c r="E437" s="234" t="s">
        <v>565</v>
      </c>
      <c r="F437" s="235" t="s">
        <v>566</v>
      </c>
      <c r="G437" s="236" t="s">
        <v>559</v>
      </c>
      <c r="H437" s="237">
        <v>0.8</v>
      </c>
      <c r="I437" s="238"/>
      <c r="J437" s="239">
        <f>ROUND(I437*H437,2)</f>
        <v>0</v>
      </c>
      <c r="K437" s="235" t="s">
        <v>164</v>
      </c>
      <c r="L437" s="240"/>
      <c r="M437" s="241" t="s">
        <v>19</v>
      </c>
      <c r="N437" s="242" t="s">
        <v>43</v>
      </c>
      <c r="O437" s="67"/>
      <c r="P437" s="190">
        <f>O437*H437</f>
        <v>0</v>
      </c>
      <c r="Q437" s="190">
        <v>1.1299999999999999E-3</v>
      </c>
      <c r="R437" s="190">
        <f>Q437*H437</f>
        <v>9.0399999999999996E-4</v>
      </c>
      <c r="S437" s="190">
        <v>0</v>
      </c>
      <c r="T437" s="191">
        <f>S437*H437</f>
        <v>0</v>
      </c>
      <c r="U437" s="37"/>
      <c r="V437" s="37"/>
      <c r="W437" s="37"/>
      <c r="X437" s="37"/>
      <c r="Y437" s="37"/>
      <c r="Z437" s="37"/>
      <c r="AA437" s="37"/>
      <c r="AB437" s="37"/>
      <c r="AC437" s="37"/>
      <c r="AD437" s="37"/>
      <c r="AE437" s="37"/>
      <c r="AR437" s="192" t="s">
        <v>219</v>
      </c>
      <c r="AT437" s="192" t="s">
        <v>220</v>
      </c>
      <c r="AU437" s="192" t="s">
        <v>81</v>
      </c>
      <c r="AY437" s="20" t="s">
        <v>158</v>
      </c>
      <c r="BE437" s="193">
        <f>IF(N437="základní",J437,0)</f>
        <v>0</v>
      </c>
      <c r="BF437" s="193">
        <f>IF(N437="snížená",J437,0)</f>
        <v>0</v>
      </c>
      <c r="BG437" s="193">
        <f>IF(N437="zákl. přenesená",J437,0)</f>
        <v>0</v>
      </c>
      <c r="BH437" s="193">
        <f>IF(N437="sníž. přenesená",J437,0)</f>
        <v>0</v>
      </c>
      <c r="BI437" s="193">
        <f>IF(N437="nulová",J437,0)</f>
        <v>0</v>
      </c>
      <c r="BJ437" s="20" t="s">
        <v>79</v>
      </c>
      <c r="BK437" s="193">
        <f>ROUND(I437*H437,2)</f>
        <v>0</v>
      </c>
      <c r="BL437" s="20" t="s">
        <v>165</v>
      </c>
      <c r="BM437" s="192" t="s">
        <v>1524</v>
      </c>
    </row>
    <row r="438" spans="1:65" s="2" customFormat="1">
      <c r="A438" s="37"/>
      <c r="B438" s="38"/>
      <c r="C438" s="39"/>
      <c r="D438" s="194" t="s">
        <v>167</v>
      </c>
      <c r="E438" s="39"/>
      <c r="F438" s="195" t="s">
        <v>566</v>
      </c>
      <c r="G438" s="39"/>
      <c r="H438" s="39"/>
      <c r="I438" s="196"/>
      <c r="J438" s="39"/>
      <c r="K438" s="39"/>
      <c r="L438" s="42"/>
      <c r="M438" s="197"/>
      <c r="N438" s="198"/>
      <c r="O438" s="67"/>
      <c r="P438" s="67"/>
      <c r="Q438" s="67"/>
      <c r="R438" s="67"/>
      <c r="S438" s="67"/>
      <c r="T438" s="68"/>
      <c r="U438" s="37"/>
      <c r="V438" s="37"/>
      <c r="W438" s="37"/>
      <c r="X438" s="37"/>
      <c r="Y438" s="37"/>
      <c r="Z438" s="37"/>
      <c r="AA438" s="37"/>
      <c r="AB438" s="37"/>
      <c r="AC438" s="37"/>
      <c r="AD438" s="37"/>
      <c r="AE438" s="37"/>
      <c r="AT438" s="20" t="s">
        <v>167</v>
      </c>
      <c r="AU438" s="20" t="s">
        <v>81</v>
      </c>
    </row>
    <row r="439" spans="1:65" s="14" customFormat="1">
      <c r="B439" s="211"/>
      <c r="C439" s="212"/>
      <c r="D439" s="194" t="s">
        <v>176</v>
      </c>
      <c r="E439" s="213" t="s">
        <v>19</v>
      </c>
      <c r="F439" s="214" t="s">
        <v>1525</v>
      </c>
      <c r="G439" s="212"/>
      <c r="H439" s="215">
        <v>0.8</v>
      </c>
      <c r="I439" s="216"/>
      <c r="J439" s="212"/>
      <c r="K439" s="212"/>
      <c r="L439" s="217"/>
      <c r="M439" s="218"/>
      <c r="N439" s="219"/>
      <c r="O439" s="219"/>
      <c r="P439" s="219"/>
      <c r="Q439" s="219"/>
      <c r="R439" s="219"/>
      <c r="S439" s="219"/>
      <c r="T439" s="220"/>
      <c r="AT439" s="221" t="s">
        <v>176</v>
      </c>
      <c r="AU439" s="221" t="s">
        <v>81</v>
      </c>
      <c r="AV439" s="14" t="s">
        <v>81</v>
      </c>
      <c r="AW439" s="14" t="s">
        <v>34</v>
      </c>
      <c r="AX439" s="14" t="s">
        <v>72</v>
      </c>
      <c r="AY439" s="221" t="s">
        <v>158</v>
      </c>
    </row>
    <row r="440" spans="1:65" s="15" customFormat="1">
      <c r="B440" s="222"/>
      <c r="C440" s="223"/>
      <c r="D440" s="194" t="s">
        <v>176</v>
      </c>
      <c r="E440" s="224" t="s">
        <v>19</v>
      </c>
      <c r="F440" s="225" t="s">
        <v>179</v>
      </c>
      <c r="G440" s="223"/>
      <c r="H440" s="226">
        <v>0.8</v>
      </c>
      <c r="I440" s="227"/>
      <c r="J440" s="223"/>
      <c r="K440" s="223"/>
      <c r="L440" s="228"/>
      <c r="M440" s="229"/>
      <c r="N440" s="230"/>
      <c r="O440" s="230"/>
      <c r="P440" s="230"/>
      <c r="Q440" s="230"/>
      <c r="R440" s="230"/>
      <c r="S440" s="230"/>
      <c r="T440" s="231"/>
      <c r="AT440" s="232" t="s">
        <v>176</v>
      </c>
      <c r="AU440" s="232" t="s">
        <v>81</v>
      </c>
      <c r="AV440" s="15" t="s">
        <v>165</v>
      </c>
      <c r="AW440" s="15" t="s">
        <v>34</v>
      </c>
      <c r="AX440" s="15" t="s">
        <v>79</v>
      </c>
      <c r="AY440" s="232" t="s">
        <v>158</v>
      </c>
    </row>
    <row r="441" spans="1:65" s="2" customFormat="1" ht="24.25" customHeight="1">
      <c r="A441" s="37"/>
      <c r="B441" s="38"/>
      <c r="C441" s="233" t="s">
        <v>609</v>
      </c>
      <c r="D441" s="233" t="s">
        <v>220</v>
      </c>
      <c r="E441" s="234" t="s">
        <v>1526</v>
      </c>
      <c r="F441" s="235" t="s">
        <v>1527</v>
      </c>
      <c r="G441" s="236" t="s">
        <v>223</v>
      </c>
      <c r="H441" s="237">
        <v>2.1999999999999999E-2</v>
      </c>
      <c r="I441" s="238"/>
      <c r="J441" s="239">
        <f>ROUND(I441*H441,2)</f>
        <v>0</v>
      </c>
      <c r="K441" s="235" t="s">
        <v>164</v>
      </c>
      <c r="L441" s="240"/>
      <c r="M441" s="241" t="s">
        <v>19</v>
      </c>
      <c r="N441" s="242" t="s">
        <v>43</v>
      </c>
      <c r="O441" s="67"/>
      <c r="P441" s="190">
        <f>O441*H441</f>
        <v>0</v>
      </c>
      <c r="Q441" s="190">
        <v>1</v>
      </c>
      <c r="R441" s="190">
        <f>Q441*H441</f>
        <v>2.1999999999999999E-2</v>
      </c>
      <c r="S441" s="190">
        <v>0</v>
      </c>
      <c r="T441" s="191">
        <f>S441*H441</f>
        <v>0</v>
      </c>
      <c r="U441" s="37"/>
      <c r="V441" s="37"/>
      <c r="W441" s="37"/>
      <c r="X441" s="37"/>
      <c r="Y441" s="37"/>
      <c r="Z441" s="37"/>
      <c r="AA441" s="37"/>
      <c r="AB441" s="37"/>
      <c r="AC441" s="37"/>
      <c r="AD441" s="37"/>
      <c r="AE441" s="37"/>
      <c r="AR441" s="192" t="s">
        <v>219</v>
      </c>
      <c r="AT441" s="192" t="s">
        <v>220</v>
      </c>
      <c r="AU441" s="192" t="s">
        <v>81</v>
      </c>
      <c r="AY441" s="20" t="s">
        <v>158</v>
      </c>
      <c r="BE441" s="193">
        <f>IF(N441="základní",J441,0)</f>
        <v>0</v>
      </c>
      <c r="BF441" s="193">
        <f>IF(N441="snížená",J441,0)</f>
        <v>0</v>
      </c>
      <c r="BG441" s="193">
        <f>IF(N441="zákl. přenesená",J441,0)</f>
        <v>0</v>
      </c>
      <c r="BH441" s="193">
        <f>IF(N441="sníž. přenesená",J441,0)</f>
        <v>0</v>
      </c>
      <c r="BI441" s="193">
        <f>IF(N441="nulová",J441,0)</f>
        <v>0</v>
      </c>
      <c r="BJ441" s="20" t="s">
        <v>79</v>
      </c>
      <c r="BK441" s="193">
        <f>ROUND(I441*H441,2)</f>
        <v>0</v>
      </c>
      <c r="BL441" s="20" t="s">
        <v>165</v>
      </c>
      <c r="BM441" s="192" t="s">
        <v>1528</v>
      </c>
    </row>
    <row r="442" spans="1:65" s="2" customFormat="1">
      <c r="A442" s="37"/>
      <c r="B442" s="38"/>
      <c r="C442" s="39"/>
      <c r="D442" s="194" t="s">
        <v>167</v>
      </c>
      <c r="E442" s="39"/>
      <c r="F442" s="195" t="s">
        <v>1527</v>
      </c>
      <c r="G442" s="39"/>
      <c r="H442" s="39"/>
      <c r="I442" s="196"/>
      <c r="J442" s="39"/>
      <c r="K442" s="39"/>
      <c r="L442" s="42"/>
      <c r="M442" s="197"/>
      <c r="N442" s="198"/>
      <c r="O442" s="67"/>
      <c r="P442" s="67"/>
      <c r="Q442" s="67"/>
      <c r="R442" s="67"/>
      <c r="S442" s="67"/>
      <c r="T442" s="68"/>
      <c r="U442" s="37"/>
      <c r="V442" s="37"/>
      <c r="W442" s="37"/>
      <c r="X442" s="37"/>
      <c r="Y442" s="37"/>
      <c r="Z442" s="37"/>
      <c r="AA442" s="37"/>
      <c r="AB442" s="37"/>
      <c r="AC442" s="37"/>
      <c r="AD442" s="37"/>
      <c r="AE442" s="37"/>
      <c r="AT442" s="20" t="s">
        <v>167</v>
      </c>
      <c r="AU442" s="20" t="s">
        <v>81</v>
      </c>
    </row>
    <row r="443" spans="1:65" s="13" customFormat="1">
      <c r="B443" s="201"/>
      <c r="C443" s="202"/>
      <c r="D443" s="194" t="s">
        <v>176</v>
      </c>
      <c r="E443" s="203" t="s">
        <v>19</v>
      </c>
      <c r="F443" s="204" t="s">
        <v>1383</v>
      </c>
      <c r="G443" s="202"/>
      <c r="H443" s="203" t="s">
        <v>19</v>
      </c>
      <c r="I443" s="205"/>
      <c r="J443" s="202"/>
      <c r="K443" s="202"/>
      <c r="L443" s="206"/>
      <c r="M443" s="207"/>
      <c r="N443" s="208"/>
      <c r="O443" s="208"/>
      <c r="P443" s="208"/>
      <c r="Q443" s="208"/>
      <c r="R443" s="208"/>
      <c r="S443" s="208"/>
      <c r="T443" s="209"/>
      <c r="AT443" s="210" t="s">
        <v>176</v>
      </c>
      <c r="AU443" s="210" t="s">
        <v>81</v>
      </c>
      <c r="AV443" s="13" t="s">
        <v>79</v>
      </c>
      <c r="AW443" s="13" t="s">
        <v>34</v>
      </c>
      <c r="AX443" s="13" t="s">
        <v>72</v>
      </c>
      <c r="AY443" s="210" t="s">
        <v>158</v>
      </c>
    </row>
    <row r="444" spans="1:65" s="14" customFormat="1">
      <c r="B444" s="211"/>
      <c r="C444" s="212"/>
      <c r="D444" s="194" t="s">
        <v>176</v>
      </c>
      <c r="E444" s="213" t="s">
        <v>19</v>
      </c>
      <c r="F444" s="214" t="s">
        <v>1529</v>
      </c>
      <c r="G444" s="212"/>
      <c r="H444" s="215">
        <v>2.1999999999999999E-2</v>
      </c>
      <c r="I444" s="216"/>
      <c r="J444" s="212"/>
      <c r="K444" s="212"/>
      <c r="L444" s="217"/>
      <c r="M444" s="218"/>
      <c r="N444" s="219"/>
      <c r="O444" s="219"/>
      <c r="P444" s="219"/>
      <c r="Q444" s="219"/>
      <c r="R444" s="219"/>
      <c r="S444" s="219"/>
      <c r="T444" s="220"/>
      <c r="AT444" s="221" t="s">
        <v>176</v>
      </c>
      <c r="AU444" s="221" t="s">
        <v>81</v>
      </c>
      <c r="AV444" s="14" t="s">
        <v>81</v>
      </c>
      <c r="AW444" s="14" t="s">
        <v>34</v>
      </c>
      <c r="AX444" s="14" t="s">
        <v>72</v>
      </c>
      <c r="AY444" s="221" t="s">
        <v>158</v>
      </c>
    </row>
    <row r="445" spans="1:65" s="15" customFormat="1">
      <c r="B445" s="222"/>
      <c r="C445" s="223"/>
      <c r="D445" s="194" t="s">
        <v>176</v>
      </c>
      <c r="E445" s="224" t="s">
        <v>19</v>
      </c>
      <c r="F445" s="225" t="s">
        <v>179</v>
      </c>
      <c r="G445" s="223"/>
      <c r="H445" s="226">
        <v>2.1999999999999999E-2</v>
      </c>
      <c r="I445" s="227"/>
      <c r="J445" s="223"/>
      <c r="K445" s="223"/>
      <c r="L445" s="228"/>
      <c r="M445" s="229"/>
      <c r="N445" s="230"/>
      <c r="O445" s="230"/>
      <c r="P445" s="230"/>
      <c r="Q445" s="230"/>
      <c r="R445" s="230"/>
      <c r="S445" s="230"/>
      <c r="T445" s="231"/>
      <c r="AT445" s="232" t="s">
        <v>176</v>
      </c>
      <c r="AU445" s="232" t="s">
        <v>81</v>
      </c>
      <c r="AV445" s="15" t="s">
        <v>165</v>
      </c>
      <c r="AW445" s="15" t="s">
        <v>34</v>
      </c>
      <c r="AX445" s="15" t="s">
        <v>79</v>
      </c>
      <c r="AY445" s="232" t="s">
        <v>158</v>
      </c>
    </row>
    <row r="446" spans="1:65" s="2" customFormat="1" ht="16.5" customHeight="1">
      <c r="A446" s="37"/>
      <c r="B446" s="38"/>
      <c r="C446" s="233" t="s">
        <v>618</v>
      </c>
      <c r="D446" s="233" t="s">
        <v>220</v>
      </c>
      <c r="E446" s="234" t="s">
        <v>1530</v>
      </c>
      <c r="F446" s="235" t="s">
        <v>1531</v>
      </c>
      <c r="G446" s="236" t="s">
        <v>223</v>
      </c>
      <c r="H446" s="237">
        <v>0.19</v>
      </c>
      <c r="I446" s="238"/>
      <c r="J446" s="239">
        <f>ROUND(I446*H446,2)</f>
        <v>0</v>
      </c>
      <c r="K446" s="235" t="s">
        <v>164</v>
      </c>
      <c r="L446" s="240"/>
      <c r="M446" s="241" t="s">
        <v>19</v>
      </c>
      <c r="N446" s="242" t="s">
        <v>43</v>
      </c>
      <c r="O446" s="67"/>
      <c r="P446" s="190">
        <f>O446*H446</f>
        <v>0</v>
      </c>
      <c r="Q446" s="190">
        <v>1</v>
      </c>
      <c r="R446" s="190">
        <f>Q446*H446</f>
        <v>0.19</v>
      </c>
      <c r="S446" s="190">
        <v>0</v>
      </c>
      <c r="T446" s="191">
        <f>S446*H446</f>
        <v>0</v>
      </c>
      <c r="U446" s="37"/>
      <c r="V446" s="37"/>
      <c r="W446" s="37"/>
      <c r="X446" s="37"/>
      <c r="Y446" s="37"/>
      <c r="Z446" s="37"/>
      <c r="AA446" s="37"/>
      <c r="AB446" s="37"/>
      <c r="AC446" s="37"/>
      <c r="AD446" s="37"/>
      <c r="AE446" s="37"/>
      <c r="AR446" s="192" t="s">
        <v>219</v>
      </c>
      <c r="AT446" s="192" t="s">
        <v>220</v>
      </c>
      <c r="AU446" s="192" t="s">
        <v>81</v>
      </c>
      <c r="AY446" s="20" t="s">
        <v>158</v>
      </c>
      <c r="BE446" s="193">
        <f>IF(N446="základní",J446,0)</f>
        <v>0</v>
      </c>
      <c r="BF446" s="193">
        <f>IF(N446="snížená",J446,0)</f>
        <v>0</v>
      </c>
      <c r="BG446" s="193">
        <f>IF(N446="zákl. přenesená",J446,0)</f>
        <v>0</v>
      </c>
      <c r="BH446" s="193">
        <f>IF(N446="sníž. přenesená",J446,0)</f>
        <v>0</v>
      </c>
      <c r="BI446" s="193">
        <f>IF(N446="nulová",J446,0)</f>
        <v>0</v>
      </c>
      <c r="BJ446" s="20" t="s">
        <v>79</v>
      </c>
      <c r="BK446" s="193">
        <f>ROUND(I446*H446,2)</f>
        <v>0</v>
      </c>
      <c r="BL446" s="20" t="s">
        <v>165</v>
      </c>
      <c r="BM446" s="192" t="s">
        <v>1532</v>
      </c>
    </row>
    <row r="447" spans="1:65" s="2" customFormat="1">
      <c r="A447" s="37"/>
      <c r="B447" s="38"/>
      <c r="C447" s="39"/>
      <c r="D447" s="194" t="s">
        <v>167</v>
      </c>
      <c r="E447" s="39"/>
      <c r="F447" s="195" t="s">
        <v>1531</v>
      </c>
      <c r="G447" s="39"/>
      <c r="H447" s="39"/>
      <c r="I447" s="196"/>
      <c r="J447" s="39"/>
      <c r="K447" s="39"/>
      <c r="L447" s="42"/>
      <c r="M447" s="197"/>
      <c r="N447" s="198"/>
      <c r="O447" s="67"/>
      <c r="P447" s="67"/>
      <c r="Q447" s="67"/>
      <c r="R447" s="67"/>
      <c r="S447" s="67"/>
      <c r="T447" s="68"/>
      <c r="U447" s="37"/>
      <c r="V447" s="37"/>
      <c r="W447" s="37"/>
      <c r="X447" s="37"/>
      <c r="Y447" s="37"/>
      <c r="Z447" s="37"/>
      <c r="AA447" s="37"/>
      <c r="AB447" s="37"/>
      <c r="AC447" s="37"/>
      <c r="AD447" s="37"/>
      <c r="AE447" s="37"/>
      <c r="AT447" s="20" t="s">
        <v>167</v>
      </c>
      <c r="AU447" s="20" t="s">
        <v>81</v>
      </c>
    </row>
    <row r="448" spans="1:65" s="13" customFormat="1">
      <c r="B448" s="201"/>
      <c r="C448" s="202"/>
      <c r="D448" s="194" t="s">
        <v>176</v>
      </c>
      <c r="E448" s="203" t="s">
        <v>19</v>
      </c>
      <c r="F448" s="204" t="s">
        <v>1533</v>
      </c>
      <c r="G448" s="202"/>
      <c r="H448" s="203" t="s">
        <v>19</v>
      </c>
      <c r="I448" s="205"/>
      <c r="J448" s="202"/>
      <c r="K448" s="202"/>
      <c r="L448" s="206"/>
      <c r="M448" s="207"/>
      <c r="N448" s="208"/>
      <c r="O448" s="208"/>
      <c r="P448" s="208"/>
      <c r="Q448" s="208"/>
      <c r="R448" s="208"/>
      <c r="S448" s="208"/>
      <c r="T448" s="209"/>
      <c r="AT448" s="210" t="s">
        <v>176</v>
      </c>
      <c r="AU448" s="210" t="s">
        <v>81</v>
      </c>
      <c r="AV448" s="13" t="s">
        <v>79</v>
      </c>
      <c r="AW448" s="13" t="s">
        <v>34</v>
      </c>
      <c r="AX448" s="13" t="s">
        <v>72</v>
      </c>
      <c r="AY448" s="210" t="s">
        <v>158</v>
      </c>
    </row>
    <row r="449" spans="1:65" s="14" customFormat="1">
      <c r="B449" s="211"/>
      <c r="C449" s="212"/>
      <c r="D449" s="194" t="s">
        <v>176</v>
      </c>
      <c r="E449" s="213" t="s">
        <v>19</v>
      </c>
      <c r="F449" s="214" t="s">
        <v>1534</v>
      </c>
      <c r="G449" s="212"/>
      <c r="H449" s="215">
        <v>0.19</v>
      </c>
      <c r="I449" s="216"/>
      <c r="J449" s="212"/>
      <c r="K449" s="212"/>
      <c r="L449" s="217"/>
      <c r="M449" s="218"/>
      <c r="N449" s="219"/>
      <c r="O449" s="219"/>
      <c r="P449" s="219"/>
      <c r="Q449" s="219"/>
      <c r="R449" s="219"/>
      <c r="S449" s="219"/>
      <c r="T449" s="220"/>
      <c r="AT449" s="221" t="s">
        <v>176</v>
      </c>
      <c r="AU449" s="221" t="s">
        <v>81</v>
      </c>
      <c r="AV449" s="14" t="s">
        <v>81</v>
      </c>
      <c r="AW449" s="14" t="s">
        <v>34</v>
      </c>
      <c r="AX449" s="14" t="s">
        <v>72</v>
      </c>
      <c r="AY449" s="221" t="s">
        <v>158</v>
      </c>
    </row>
    <row r="450" spans="1:65" s="15" customFormat="1">
      <c r="B450" s="222"/>
      <c r="C450" s="223"/>
      <c r="D450" s="194" t="s">
        <v>176</v>
      </c>
      <c r="E450" s="224" t="s">
        <v>19</v>
      </c>
      <c r="F450" s="225" t="s">
        <v>179</v>
      </c>
      <c r="G450" s="223"/>
      <c r="H450" s="226">
        <v>0.19</v>
      </c>
      <c r="I450" s="227"/>
      <c r="J450" s="223"/>
      <c r="K450" s="223"/>
      <c r="L450" s="228"/>
      <c r="M450" s="229"/>
      <c r="N450" s="230"/>
      <c r="O450" s="230"/>
      <c r="P450" s="230"/>
      <c r="Q450" s="230"/>
      <c r="R450" s="230"/>
      <c r="S450" s="230"/>
      <c r="T450" s="231"/>
      <c r="AT450" s="232" t="s">
        <v>176</v>
      </c>
      <c r="AU450" s="232" t="s">
        <v>81</v>
      </c>
      <c r="AV450" s="15" t="s">
        <v>165</v>
      </c>
      <c r="AW450" s="15" t="s">
        <v>34</v>
      </c>
      <c r="AX450" s="15" t="s">
        <v>79</v>
      </c>
      <c r="AY450" s="232" t="s">
        <v>158</v>
      </c>
    </row>
    <row r="451" spans="1:65" s="2" customFormat="1" ht="24.25" customHeight="1">
      <c r="A451" s="37"/>
      <c r="B451" s="38"/>
      <c r="C451" s="233" t="s">
        <v>627</v>
      </c>
      <c r="D451" s="233" t="s">
        <v>220</v>
      </c>
      <c r="E451" s="234" t="s">
        <v>1535</v>
      </c>
      <c r="F451" s="235" t="s">
        <v>1536</v>
      </c>
      <c r="G451" s="236" t="s">
        <v>375</v>
      </c>
      <c r="H451" s="237">
        <v>80</v>
      </c>
      <c r="I451" s="238"/>
      <c r="J451" s="239">
        <f>ROUND(I451*H451,2)</f>
        <v>0</v>
      </c>
      <c r="K451" s="235" t="s">
        <v>419</v>
      </c>
      <c r="L451" s="240"/>
      <c r="M451" s="241" t="s">
        <v>19</v>
      </c>
      <c r="N451" s="242" t="s">
        <v>43</v>
      </c>
      <c r="O451" s="67"/>
      <c r="P451" s="190">
        <f>O451*H451</f>
        <v>0</v>
      </c>
      <c r="Q451" s="190">
        <v>1</v>
      </c>
      <c r="R451" s="190">
        <f>Q451*H451</f>
        <v>80</v>
      </c>
      <c r="S451" s="190">
        <v>0</v>
      </c>
      <c r="T451" s="191">
        <f>S451*H451</f>
        <v>0</v>
      </c>
      <c r="U451" s="37"/>
      <c r="V451" s="37"/>
      <c r="W451" s="37"/>
      <c r="X451" s="37"/>
      <c r="Y451" s="37"/>
      <c r="Z451" s="37"/>
      <c r="AA451" s="37"/>
      <c r="AB451" s="37"/>
      <c r="AC451" s="37"/>
      <c r="AD451" s="37"/>
      <c r="AE451" s="37"/>
      <c r="AR451" s="192" t="s">
        <v>219</v>
      </c>
      <c r="AT451" s="192" t="s">
        <v>220</v>
      </c>
      <c r="AU451" s="192" t="s">
        <v>81</v>
      </c>
      <c r="AY451" s="20" t="s">
        <v>158</v>
      </c>
      <c r="BE451" s="193">
        <f>IF(N451="základní",J451,0)</f>
        <v>0</v>
      </c>
      <c r="BF451" s="193">
        <f>IF(N451="snížená",J451,0)</f>
        <v>0</v>
      </c>
      <c r="BG451" s="193">
        <f>IF(N451="zákl. přenesená",J451,0)</f>
        <v>0</v>
      </c>
      <c r="BH451" s="193">
        <f>IF(N451="sníž. přenesená",J451,0)</f>
        <v>0</v>
      </c>
      <c r="BI451" s="193">
        <f>IF(N451="nulová",J451,0)</f>
        <v>0</v>
      </c>
      <c r="BJ451" s="20" t="s">
        <v>79</v>
      </c>
      <c r="BK451" s="193">
        <f>ROUND(I451*H451,2)</f>
        <v>0</v>
      </c>
      <c r="BL451" s="20" t="s">
        <v>165</v>
      </c>
      <c r="BM451" s="192" t="s">
        <v>1537</v>
      </c>
    </row>
    <row r="452" spans="1:65" s="2" customFormat="1">
      <c r="A452" s="37"/>
      <c r="B452" s="38"/>
      <c r="C452" s="39"/>
      <c r="D452" s="194" t="s">
        <v>167</v>
      </c>
      <c r="E452" s="39"/>
      <c r="F452" s="195" t="s">
        <v>1536</v>
      </c>
      <c r="G452" s="39"/>
      <c r="H452" s="39"/>
      <c r="I452" s="196"/>
      <c r="J452" s="39"/>
      <c r="K452" s="39"/>
      <c r="L452" s="42"/>
      <c r="M452" s="197"/>
      <c r="N452" s="198"/>
      <c r="O452" s="67"/>
      <c r="P452" s="67"/>
      <c r="Q452" s="67"/>
      <c r="R452" s="67"/>
      <c r="S452" s="67"/>
      <c r="T452" s="68"/>
      <c r="U452" s="37"/>
      <c r="V452" s="37"/>
      <c r="W452" s="37"/>
      <c r="X452" s="37"/>
      <c r="Y452" s="37"/>
      <c r="Z452" s="37"/>
      <c r="AA452" s="37"/>
      <c r="AB452" s="37"/>
      <c r="AC452" s="37"/>
      <c r="AD452" s="37"/>
      <c r="AE452" s="37"/>
      <c r="AT452" s="20" t="s">
        <v>167</v>
      </c>
      <c r="AU452" s="20" t="s">
        <v>81</v>
      </c>
    </row>
    <row r="453" spans="1:65" s="13" customFormat="1">
      <c r="B453" s="201"/>
      <c r="C453" s="202"/>
      <c r="D453" s="194" t="s">
        <v>176</v>
      </c>
      <c r="E453" s="203" t="s">
        <v>19</v>
      </c>
      <c r="F453" s="204" t="s">
        <v>1538</v>
      </c>
      <c r="G453" s="202"/>
      <c r="H453" s="203" t="s">
        <v>19</v>
      </c>
      <c r="I453" s="205"/>
      <c r="J453" s="202"/>
      <c r="K453" s="202"/>
      <c r="L453" s="206"/>
      <c r="M453" s="207"/>
      <c r="N453" s="208"/>
      <c r="O453" s="208"/>
      <c r="P453" s="208"/>
      <c r="Q453" s="208"/>
      <c r="R453" s="208"/>
      <c r="S453" s="208"/>
      <c r="T453" s="209"/>
      <c r="AT453" s="210" t="s">
        <v>176</v>
      </c>
      <c r="AU453" s="210" t="s">
        <v>81</v>
      </c>
      <c r="AV453" s="13" t="s">
        <v>79</v>
      </c>
      <c r="AW453" s="13" t="s">
        <v>34</v>
      </c>
      <c r="AX453" s="13" t="s">
        <v>72</v>
      </c>
      <c r="AY453" s="210" t="s">
        <v>158</v>
      </c>
    </row>
    <row r="454" spans="1:65" s="14" customFormat="1">
      <c r="B454" s="211"/>
      <c r="C454" s="212"/>
      <c r="D454" s="194" t="s">
        <v>176</v>
      </c>
      <c r="E454" s="213" t="s">
        <v>19</v>
      </c>
      <c r="F454" s="214" t="s">
        <v>999</v>
      </c>
      <c r="G454" s="212"/>
      <c r="H454" s="215">
        <v>80</v>
      </c>
      <c r="I454" s="216"/>
      <c r="J454" s="212"/>
      <c r="K454" s="212"/>
      <c r="L454" s="217"/>
      <c r="M454" s="218"/>
      <c r="N454" s="219"/>
      <c r="O454" s="219"/>
      <c r="P454" s="219"/>
      <c r="Q454" s="219"/>
      <c r="R454" s="219"/>
      <c r="S454" s="219"/>
      <c r="T454" s="220"/>
      <c r="AT454" s="221" t="s">
        <v>176</v>
      </c>
      <c r="AU454" s="221" t="s">
        <v>81</v>
      </c>
      <c r="AV454" s="14" t="s">
        <v>81</v>
      </c>
      <c r="AW454" s="14" t="s">
        <v>34</v>
      </c>
      <c r="AX454" s="14" t="s">
        <v>72</v>
      </c>
      <c r="AY454" s="221" t="s">
        <v>158</v>
      </c>
    </row>
    <row r="455" spans="1:65" s="15" customFormat="1">
      <c r="B455" s="222"/>
      <c r="C455" s="223"/>
      <c r="D455" s="194" t="s">
        <v>176</v>
      </c>
      <c r="E455" s="224" t="s">
        <v>19</v>
      </c>
      <c r="F455" s="225" t="s">
        <v>179</v>
      </c>
      <c r="G455" s="223"/>
      <c r="H455" s="226">
        <v>80</v>
      </c>
      <c r="I455" s="227"/>
      <c r="J455" s="223"/>
      <c r="K455" s="223"/>
      <c r="L455" s="228"/>
      <c r="M455" s="229"/>
      <c r="N455" s="230"/>
      <c r="O455" s="230"/>
      <c r="P455" s="230"/>
      <c r="Q455" s="230"/>
      <c r="R455" s="230"/>
      <c r="S455" s="230"/>
      <c r="T455" s="231"/>
      <c r="AT455" s="232" t="s">
        <v>176</v>
      </c>
      <c r="AU455" s="232" t="s">
        <v>81</v>
      </c>
      <c r="AV455" s="15" t="s">
        <v>165</v>
      </c>
      <c r="AW455" s="15" t="s">
        <v>34</v>
      </c>
      <c r="AX455" s="15" t="s">
        <v>79</v>
      </c>
      <c r="AY455" s="232" t="s">
        <v>158</v>
      </c>
    </row>
    <row r="456" spans="1:65" s="2" customFormat="1" ht="24.25" customHeight="1">
      <c r="A456" s="37"/>
      <c r="B456" s="38"/>
      <c r="C456" s="181" t="s">
        <v>636</v>
      </c>
      <c r="D456" s="181" t="s">
        <v>160</v>
      </c>
      <c r="E456" s="182" t="s">
        <v>1539</v>
      </c>
      <c r="F456" s="183" t="s">
        <v>1540</v>
      </c>
      <c r="G456" s="184" t="s">
        <v>163</v>
      </c>
      <c r="H456" s="185">
        <v>3.0619999999999998</v>
      </c>
      <c r="I456" s="186"/>
      <c r="J456" s="187">
        <f>ROUND(I456*H456,2)</f>
        <v>0</v>
      </c>
      <c r="K456" s="183" t="s">
        <v>164</v>
      </c>
      <c r="L456" s="42"/>
      <c r="M456" s="188" t="s">
        <v>19</v>
      </c>
      <c r="N456" s="189" t="s">
        <v>43</v>
      </c>
      <c r="O456" s="67"/>
      <c r="P456" s="190">
        <f>O456*H456</f>
        <v>0</v>
      </c>
      <c r="Q456" s="190">
        <v>6.3000000000000003E-4</v>
      </c>
      <c r="R456" s="190">
        <f>Q456*H456</f>
        <v>1.92906E-3</v>
      </c>
      <c r="S456" s="190">
        <v>0</v>
      </c>
      <c r="T456" s="191">
        <f>S456*H456</f>
        <v>0</v>
      </c>
      <c r="U456" s="37"/>
      <c r="V456" s="37"/>
      <c r="W456" s="37"/>
      <c r="X456" s="37"/>
      <c r="Y456" s="37"/>
      <c r="Z456" s="37"/>
      <c r="AA456" s="37"/>
      <c r="AB456" s="37"/>
      <c r="AC456" s="37"/>
      <c r="AD456" s="37"/>
      <c r="AE456" s="37"/>
      <c r="AR456" s="192" t="s">
        <v>165</v>
      </c>
      <c r="AT456" s="192" t="s">
        <v>160</v>
      </c>
      <c r="AU456" s="192" t="s">
        <v>81</v>
      </c>
      <c r="AY456" s="20" t="s">
        <v>158</v>
      </c>
      <c r="BE456" s="193">
        <f>IF(N456="základní",J456,0)</f>
        <v>0</v>
      </c>
      <c r="BF456" s="193">
        <f>IF(N456="snížená",J456,0)</f>
        <v>0</v>
      </c>
      <c r="BG456" s="193">
        <f>IF(N456="zákl. přenesená",J456,0)</f>
        <v>0</v>
      </c>
      <c r="BH456" s="193">
        <f>IF(N456="sníž. přenesená",J456,0)</f>
        <v>0</v>
      </c>
      <c r="BI456" s="193">
        <f>IF(N456="nulová",J456,0)</f>
        <v>0</v>
      </c>
      <c r="BJ456" s="20" t="s">
        <v>79</v>
      </c>
      <c r="BK456" s="193">
        <f>ROUND(I456*H456,2)</f>
        <v>0</v>
      </c>
      <c r="BL456" s="20" t="s">
        <v>165</v>
      </c>
      <c r="BM456" s="192" t="s">
        <v>1541</v>
      </c>
    </row>
    <row r="457" spans="1:65" s="2" customFormat="1">
      <c r="A457" s="37"/>
      <c r="B457" s="38"/>
      <c r="C457" s="39"/>
      <c r="D457" s="194" t="s">
        <v>167</v>
      </c>
      <c r="E457" s="39"/>
      <c r="F457" s="195" t="s">
        <v>1542</v>
      </c>
      <c r="G457" s="39"/>
      <c r="H457" s="39"/>
      <c r="I457" s="196"/>
      <c r="J457" s="39"/>
      <c r="K457" s="39"/>
      <c r="L457" s="42"/>
      <c r="M457" s="197"/>
      <c r="N457" s="198"/>
      <c r="O457" s="67"/>
      <c r="P457" s="67"/>
      <c r="Q457" s="67"/>
      <c r="R457" s="67"/>
      <c r="S457" s="67"/>
      <c r="T457" s="68"/>
      <c r="U457" s="37"/>
      <c r="V457" s="37"/>
      <c r="W457" s="37"/>
      <c r="X457" s="37"/>
      <c r="Y457" s="37"/>
      <c r="Z457" s="37"/>
      <c r="AA457" s="37"/>
      <c r="AB457" s="37"/>
      <c r="AC457" s="37"/>
      <c r="AD457" s="37"/>
      <c r="AE457" s="37"/>
      <c r="AT457" s="20" t="s">
        <v>167</v>
      </c>
      <c r="AU457" s="20" t="s">
        <v>81</v>
      </c>
    </row>
    <row r="458" spans="1:65" s="2" customFormat="1">
      <c r="A458" s="37"/>
      <c r="B458" s="38"/>
      <c r="C458" s="39"/>
      <c r="D458" s="199" t="s">
        <v>169</v>
      </c>
      <c r="E458" s="39"/>
      <c r="F458" s="200" t="s">
        <v>1543</v>
      </c>
      <c r="G458" s="39"/>
      <c r="H458" s="39"/>
      <c r="I458" s="196"/>
      <c r="J458" s="39"/>
      <c r="K458" s="39"/>
      <c r="L458" s="42"/>
      <c r="M458" s="197"/>
      <c r="N458" s="198"/>
      <c r="O458" s="67"/>
      <c r="P458" s="67"/>
      <c r="Q458" s="67"/>
      <c r="R458" s="67"/>
      <c r="S458" s="67"/>
      <c r="T458" s="68"/>
      <c r="U458" s="37"/>
      <c r="V458" s="37"/>
      <c r="W458" s="37"/>
      <c r="X458" s="37"/>
      <c r="Y458" s="37"/>
      <c r="Z458" s="37"/>
      <c r="AA458" s="37"/>
      <c r="AB458" s="37"/>
      <c r="AC458" s="37"/>
      <c r="AD458" s="37"/>
      <c r="AE458" s="37"/>
      <c r="AT458" s="20" t="s">
        <v>169</v>
      </c>
      <c r="AU458" s="20" t="s">
        <v>81</v>
      </c>
    </row>
    <row r="459" spans="1:65" s="13" customFormat="1">
      <c r="B459" s="201"/>
      <c r="C459" s="202"/>
      <c r="D459" s="194" t="s">
        <v>176</v>
      </c>
      <c r="E459" s="203" t="s">
        <v>19</v>
      </c>
      <c r="F459" s="204" t="s">
        <v>1544</v>
      </c>
      <c r="G459" s="202"/>
      <c r="H459" s="203" t="s">
        <v>19</v>
      </c>
      <c r="I459" s="205"/>
      <c r="J459" s="202"/>
      <c r="K459" s="202"/>
      <c r="L459" s="206"/>
      <c r="M459" s="207"/>
      <c r="N459" s="208"/>
      <c r="O459" s="208"/>
      <c r="P459" s="208"/>
      <c r="Q459" s="208"/>
      <c r="R459" s="208"/>
      <c r="S459" s="208"/>
      <c r="T459" s="209"/>
      <c r="AT459" s="210" t="s">
        <v>176</v>
      </c>
      <c r="AU459" s="210" t="s">
        <v>81</v>
      </c>
      <c r="AV459" s="13" t="s">
        <v>79</v>
      </c>
      <c r="AW459" s="13" t="s">
        <v>34</v>
      </c>
      <c r="AX459" s="13" t="s">
        <v>72</v>
      </c>
      <c r="AY459" s="210" t="s">
        <v>158</v>
      </c>
    </row>
    <row r="460" spans="1:65" s="14" customFormat="1">
      <c r="B460" s="211"/>
      <c r="C460" s="212"/>
      <c r="D460" s="194" t="s">
        <v>176</v>
      </c>
      <c r="E460" s="213" t="s">
        <v>19</v>
      </c>
      <c r="F460" s="214" t="s">
        <v>1545</v>
      </c>
      <c r="G460" s="212"/>
      <c r="H460" s="215">
        <v>3.0619999999999998</v>
      </c>
      <c r="I460" s="216"/>
      <c r="J460" s="212"/>
      <c r="K460" s="212"/>
      <c r="L460" s="217"/>
      <c r="M460" s="218"/>
      <c r="N460" s="219"/>
      <c r="O460" s="219"/>
      <c r="P460" s="219"/>
      <c r="Q460" s="219"/>
      <c r="R460" s="219"/>
      <c r="S460" s="219"/>
      <c r="T460" s="220"/>
      <c r="AT460" s="221" t="s">
        <v>176</v>
      </c>
      <c r="AU460" s="221" t="s">
        <v>81</v>
      </c>
      <c r="AV460" s="14" t="s">
        <v>81</v>
      </c>
      <c r="AW460" s="14" t="s">
        <v>34</v>
      </c>
      <c r="AX460" s="14" t="s">
        <v>72</v>
      </c>
      <c r="AY460" s="221" t="s">
        <v>158</v>
      </c>
    </row>
    <row r="461" spans="1:65" s="15" customFormat="1">
      <c r="B461" s="222"/>
      <c r="C461" s="223"/>
      <c r="D461" s="194" t="s">
        <v>176</v>
      </c>
      <c r="E461" s="224" t="s">
        <v>19</v>
      </c>
      <c r="F461" s="225" t="s">
        <v>179</v>
      </c>
      <c r="G461" s="223"/>
      <c r="H461" s="226">
        <v>3.0619999999999998</v>
      </c>
      <c r="I461" s="227"/>
      <c r="J461" s="223"/>
      <c r="K461" s="223"/>
      <c r="L461" s="228"/>
      <c r="M461" s="229"/>
      <c r="N461" s="230"/>
      <c r="O461" s="230"/>
      <c r="P461" s="230"/>
      <c r="Q461" s="230"/>
      <c r="R461" s="230"/>
      <c r="S461" s="230"/>
      <c r="T461" s="231"/>
      <c r="AT461" s="232" t="s">
        <v>176</v>
      </c>
      <c r="AU461" s="232" t="s">
        <v>81</v>
      </c>
      <c r="AV461" s="15" t="s">
        <v>165</v>
      </c>
      <c r="AW461" s="15" t="s">
        <v>34</v>
      </c>
      <c r="AX461" s="15" t="s">
        <v>79</v>
      </c>
      <c r="AY461" s="232" t="s">
        <v>158</v>
      </c>
    </row>
    <row r="462" spans="1:65" s="2" customFormat="1" ht="33" customHeight="1">
      <c r="A462" s="37"/>
      <c r="B462" s="38"/>
      <c r="C462" s="181" t="s">
        <v>643</v>
      </c>
      <c r="D462" s="181" t="s">
        <v>160</v>
      </c>
      <c r="E462" s="182" t="s">
        <v>1546</v>
      </c>
      <c r="F462" s="183" t="s">
        <v>1547</v>
      </c>
      <c r="G462" s="184" t="s">
        <v>191</v>
      </c>
      <c r="H462" s="185">
        <v>84</v>
      </c>
      <c r="I462" s="186"/>
      <c r="J462" s="187">
        <f>ROUND(I462*H462,2)</f>
        <v>0</v>
      </c>
      <c r="K462" s="183" t="s">
        <v>164</v>
      </c>
      <c r="L462" s="42"/>
      <c r="M462" s="188" t="s">
        <v>19</v>
      </c>
      <c r="N462" s="189" t="s">
        <v>43</v>
      </c>
      <c r="O462" s="67"/>
      <c r="P462" s="190">
        <f>O462*H462</f>
        <v>0</v>
      </c>
      <c r="Q462" s="190">
        <v>0</v>
      </c>
      <c r="R462" s="190">
        <f>Q462*H462</f>
        <v>0</v>
      </c>
      <c r="S462" s="190">
        <v>6.4000000000000001E-2</v>
      </c>
      <c r="T462" s="191">
        <f>S462*H462</f>
        <v>5.3760000000000003</v>
      </c>
      <c r="U462" s="37"/>
      <c r="V462" s="37"/>
      <c r="W462" s="37"/>
      <c r="X462" s="37"/>
      <c r="Y462" s="37"/>
      <c r="Z462" s="37"/>
      <c r="AA462" s="37"/>
      <c r="AB462" s="37"/>
      <c r="AC462" s="37"/>
      <c r="AD462" s="37"/>
      <c r="AE462" s="37"/>
      <c r="AR462" s="192" t="s">
        <v>165</v>
      </c>
      <c r="AT462" s="192" t="s">
        <v>160</v>
      </c>
      <c r="AU462" s="192" t="s">
        <v>81</v>
      </c>
      <c r="AY462" s="20" t="s">
        <v>158</v>
      </c>
      <c r="BE462" s="193">
        <f>IF(N462="základní",J462,0)</f>
        <v>0</v>
      </c>
      <c r="BF462" s="193">
        <f>IF(N462="snížená",J462,0)</f>
        <v>0</v>
      </c>
      <c r="BG462" s="193">
        <f>IF(N462="zákl. přenesená",J462,0)</f>
        <v>0</v>
      </c>
      <c r="BH462" s="193">
        <f>IF(N462="sníž. přenesená",J462,0)</f>
        <v>0</v>
      </c>
      <c r="BI462" s="193">
        <f>IF(N462="nulová",J462,0)</f>
        <v>0</v>
      </c>
      <c r="BJ462" s="20" t="s">
        <v>79</v>
      </c>
      <c r="BK462" s="193">
        <f>ROUND(I462*H462,2)</f>
        <v>0</v>
      </c>
      <c r="BL462" s="20" t="s">
        <v>165</v>
      </c>
      <c r="BM462" s="192" t="s">
        <v>1548</v>
      </c>
    </row>
    <row r="463" spans="1:65" s="2" customFormat="1" ht="18">
      <c r="A463" s="37"/>
      <c r="B463" s="38"/>
      <c r="C463" s="39"/>
      <c r="D463" s="194" t="s">
        <v>167</v>
      </c>
      <c r="E463" s="39"/>
      <c r="F463" s="195" t="s">
        <v>1549</v>
      </c>
      <c r="G463" s="39"/>
      <c r="H463" s="39"/>
      <c r="I463" s="196"/>
      <c r="J463" s="39"/>
      <c r="K463" s="39"/>
      <c r="L463" s="42"/>
      <c r="M463" s="197"/>
      <c r="N463" s="198"/>
      <c r="O463" s="67"/>
      <c r="P463" s="67"/>
      <c r="Q463" s="67"/>
      <c r="R463" s="67"/>
      <c r="S463" s="67"/>
      <c r="T463" s="68"/>
      <c r="U463" s="37"/>
      <c r="V463" s="37"/>
      <c r="W463" s="37"/>
      <c r="X463" s="37"/>
      <c r="Y463" s="37"/>
      <c r="Z463" s="37"/>
      <c r="AA463" s="37"/>
      <c r="AB463" s="37"/>
      <c r="AC463" s="37"/>
      <c r="AD463" s="37"/>
      <c r="AE463" s="37"/>
      <c r="AT463" s="20" t="s">
        <v>167</v>
      </c>
      <c r="AU463" s="20" t="s">
        <v>81</v>
      </c>
    </row>
    <row r="464" spans="1:65" s="2" customFormat="1">
      <c r="A464" s="37"/>
      <c r="B464" s="38"/>
      <c r="C464" s="39"/>
      <c r="D464" s="199" t="s">
        <v>169</v>
      </c>
      <c r="E464" s="39"/>
      <c r="F464" s="200" t="s">
        <v>1550</v>
      </c>
      <c r="G464" s="39"/>
      <c r="H464" s="39"/>
      <c r="I464" s="196"/>
      <c r="J464" s="39"/>
      <c r="K464" s="39"/>
      <c r="L464" s="42"/>
      <c r="M464" s="197"/>
      <c r="N464" s="198"/>
      <c r="O464" s="67"/>
      <c r="P464" s="67"/>
      <c r="Q464" s="67"/>
      <c r="R464" s="67"/>
      <c r="S464" s="67"/>
      <c r="T464" s="68"/>
      <c r="U464" s="37"/>
      <c r="V464" s="37"/>
      <c r="W464" s="37"/>
      <c r="X464" s="37"/>
      <c r="Y464" s="37"/>
      <c r="Z464" s="37"/>
      <c r="AA464" s="37"/>
      <c r="AB464" s="37"/>
      <c r="AC464" s="37"/>
      <c r="AD464" s="37"/>
      <c r="AE464" s="37"/>
      <c r="AT464" s="20" t="s">
        <v>169</v>
      </c>
      <c r="AU464" s="20" t="s">
        <v>81</v>
      </c>
    </row>
    <row r="465" spans="1:65" s="13" customFormat="1">
      <c r="B465" s="201"/>
      <c r="C465" s="202"/>
      <c r="D465" s="194" t="s">
        <v>176</v>
      </c>
      <c r="E465" s="203" t="s">
        <v>19</v>
      </c>
      <c r="F465" s="204" t="s">
        <v>1551</v>
      </c>
      <c r="G465" s="202"/>
      <c r="H465" s="203" t="s">
        <v>19</v>
      </c>
      <c r="I465" s="205"/>
      <c r="J465" s="202"/>
      <c r="K465" s="202"/>
      <c r="L465" s="206"/>
      <c r="M465" s="207"/>
      <c r="N465" s="208"/>
      <c r="O465" s="208"/>
      <c r="P465" s="208"/>
      <c r="Q465" s="208"/>
      <c r="R465" s="208"/>
      <c r="S465" s="208"/>
      <c r="T465" s="209"/>
      <c r="AT465" s="210" t="s">
        <v>176</v>
      </c>
      <c r="AU465" s="210" t="s">
        <v>81</v>
      </c>
      <c r="AV465" s="13" t="s">
        <v>79</v>
      </c>
      <c r="AW465" s="13" t="s">
        <v>34</v>
      </c>
      <c r="AX465" s="13" t="s">
        <v>72</v>
      </c>
      <c r="AY465" s="210" t="s">
        <v>158</v>
      </c>
    </row>
    <row r="466" spans="1:65" s="14" customFormat="1">
      <c r="B466" s="211"/>
      <c r="C466" s="212"/>
      <c r="D466" s="194" t="s">
        <v>176</v>
      </c>
      <c r="E466" s="213" t="s">
        <v>19</v>
      </c>
      <c r="F466" s="214" t="s">
        <v>1454</v>
      </c>
      <c r="G466" s="212"/>
      <c r="H466" s="215">
        <v>84</v>
      </c>
      <c r="I466" s="216"/>
      <c r="J466" s="212"/>
      <c r="K466" s="212"/>
      <c r="L466" s="217"/>
      <c r="M466" s="218"/>
      <c r="N466" s="219"/>
      <c r="O466" s="219"/>
      <c r="P466" s="219"/>
      <c r="Q466" s="219"/>
      <c r="R466" s="219"/>
      <c r="S466" s="219"/>
      <c r="T466" s="220"/>
      <c r="AT466" s="221" t="s">
        <v>176</v>
      </c>
      <c r="AU466" s="221" t="s">
        <v>81</v>
      </c>
      <c r="AV466" s="14" t="s">
        <v>81</v>
      </c>
      <c r="AW466" s="14" t="s">
        <v>34</v>
      </c>
      <c r="AX466" s="14" t="s">
        <v>79</v>
      </c>
      <c r="AY466" s="221" t="s">
        <v>158</v>
      </c>
    </row>
    <row r="467" spans="1:65" s="2" customFormat="1" ht="24.25" customHeight="1">
      <c r="A467" s="37"/>
      <c r="B467" s="38"/>
      <c r="C467" s="181" t="s">
        <v>653</v>
      </c>
      <c r="D467" s="181" t="s">
        <v>160</v>
      </c>
      <c r="E467" s="182" t="s">
        <v>1552</v>
      </c>
      <c r="F467" s="183" t="s">
        <v>1553</v>
      </c>
      <c r="G467" s="184" t="s">
        <v>191</v>
      </c>
      <c r="H467" s="185">
        <v>6</v>
      </c>
      <c r="I467" s="186"/>
      <c r="J467" s="187">
        <f>ROUND(I467*H467,2)</f>
        <v>0</v>
      </c>
      <c r="K467" s="183" t="s">
        <v>164</v>
      </c>
      <c r="L467" s="42"/>
      <c r="M467" s="188" t="s">
        <v>19</v>
      </c>
      <c r="N467" s="189" t="s">
        <v>43</v>
      </c>
      <c r="O467" s="67"/>
      <c r="P467" s="190">
        <f>O467*H467</f>
        <v>0</v>
      </c>
      <c r="Q467" s="190">
        <v>5.4239999999999997E-2</v>
      </c>
      <c r="R467" s="190">
        <f>Q467*H467</f>
        <v>0.32543999999999995</v>
      </c>
      <c r="S467" s="190">
        <v>0</v>
      </c>
      <c r="T467" s="191">
        <f>S467*H467</f>
        <v>0</v>
      </c>
      <c r="U467" s="37"/>
      <c r="V467" s="37"/>
      <c r="W467" s="37"/>
      <c r="X467" s="37"/>
      <c r="Y467" s="37"/>
      <c r="Z467" s="37"/>
      <c r="AA467" s="37"/>
      <c r="AB467" s="37"/>
      <c r="AC467" s="37"/>
      <c r="AD467" s="37"/>
      <c r="AE467" s="37"/>
      <c r="AR467" s="192" t="s">
        <v>165</v>
      </c>
      <c r="AT467" s="192" t="s">
        <v>160</v>
      </c>
      <c r="AU467" s="192" t="s">
        <v>81</v>
      </c>
      <c r="AY467" s="20" t="s">
        <v>158</v>
      </c>
      <c r="BE467" s="193">
        <f>IF(N467="základní",J467,0)</f>
        <v>0</v>
      </c>
      <c r="BF467" s="193">
        <f>IF(N467="snížená",J467,0)</f>
        <v>0</v>
      </c>
      <c r="BG467" s="193">
        <f>IF(N467="zákl. přenesená",J467,0)</f>
        <v>0</v>
      </c>
      <c r="BH467" s="193">
        <f>IF(N467="sníž. přenesená",J467,0)</f>
        <v>0</v>
      </c>
      <c r="BI467" s="193">
        <f>IF(N467="nulová",J467,0)</f>
        <v>0</v>
      </c>
      <c r="BJ467" s="20" t="s">
        <v>79</v>
      </c>
      <c r="BK467" s="193">
        <f>ROUND(I467*H467,2)</f>
        <v>0</v>
      </c>
      <c r="BL467" s="20" t="s">
        <v>165</v>
      </c>
      <c r="BM467" s="192" t="s">
        <v>1554</v>
      </c>
    </row>
    <row r="468" spans="1:65" s="2" customFormat="1" ht="18">
      <c r="A468" s="37"/>
      <c r="B468" s="38"/>
      <c r="C468" s="39"/>
      <c r="D468" s="194" t="s">
        <v>167</v>
      </c>
      <c r="E468" s="39"/>
      <c r="F468" s="195" t="s">
        <v>1555</v>
      </c>
      <c r="G468" s="39"/>
      <c r="H468" s="39"/>
      <c r="I468" s="196"/>
      <c r="J468" s="39"/>
      <c r="K468" s="39"/>
      <c r="L468" s="42"/>
      <c r="M468" s="197"/>
      <c r="N468" s="198"/>
      <c r="O468" s="67"/>
      <c r="P468" s="67"/>
      <c r="Q468" s="67"/>
      <c r="R468" s="67"/>
      <c r="S468" s="67"/>
      <c r="T468" s="68"/>
      <c r="U468" s="37"/>
      <c r="V468" s="37"/>
      <c r="W468" s="37"/>
      <c r="X468" s="37"/>
      <c r="Y468" s="37"/>
      <c r="Z468" s="37"/>
      <c r="AA468" s="37"/>
      <c r="AB468" s="37"/>
      <c r="AC468" s="37"/>
      <c r="AD468" s="37"/>
      <c r="AE468" s="37"/>
      <c r="AT468" s="20" t="s">
        <v>167</v>
      </c>
      <c r="AU468" s="20" t="s">
        <v>81</v>
      </c>
    </row>
    <row r="469" spans="1:65" s="2" customFormat="1">
      <c r="A469" s="37"/>
      <c r="B469" s="38"/>
      <c r="C469" s="39"/>
      <c r="D469" s="199" t="s">
        <v>169</v>
      </c>
      <c r="E469" s="39"/>
      <c r="F469" s="200" t="s">
        <v>1556</v>
      </c>
      <c r="G469" s="39"/>
      <c r="H469" s="39"/>
      <c r="I469" s="196"/>
      <c r="J469" s="39"/>
      <c r="K469" s="39"/>
      <c r="L469" s="42"/>
      <c r="M469" s="197"/>
      <c r="N469" s="198"/>
      <c r="O469" s="67"/>
      <c r="P469" s="67"/>
      <c r="Q469" s="67"/>
      <c r="R469" s="67"/>
      <c r="S469" s="67"/>
      <c r="T469" s="68"/>
      <c r="U469" s="37"/>
      <c r="V469" s="37"/>
      <c r="W469" s="37"/>
      <c r="X469" s="37"/>
      <c r="Y469" s="37"/>
      <c r="Z469" s="37"/>
      <c r="AA469" s="37"/>
      <c r="AB469" s="37"/>
      <c r="AC469" s="37"/>
      <c r="AD469" s="37"/>
      <c r="AE469" s="37"/>
      <c r="AT469" s="20" t="s">
        <v>169</v>
      </c>
      <c r="AU469" s="20" t="s">
        <v>81</v>
      </c>
    </row>
    <row r="470" spans="1:65" s="13" customFormat="1">
      <c r="B470" s="201"/>
      <c r="C470" s="202"/>
      <c r="D470" s="194" t="s">
        <v>176</v>
      </c>
      <c r="E470" s="203" t="s">
        <v>19</v>
      </c>
      <c r="F470" s="204" t="s">
        <v>1557</v>
      </c>
      <c r="G470" s="202"/>
      <c r="H470" s="203" t="s">
        <v>19</v>
      </c>
      <c r="I470" s="205"/>
      <c r="J470" s="202"/>
      <c r="K470" s="202"/>
      <c r="L470" s="206"/>
      <c r="M470" s="207"/>
      <c r="N470" s="208"/>
      <c r="O470" s="208"/>
      <c r="P470" s="208"/>
      <c r="Q470" s="208"/>
      <c r="R470" s="208"/>
      <c r="S470" s="208"/>
      <c r="T470" s="209"/>
      <c r="AT470" s="210" t="s">
        <v>176</v>
      </c>
      <c r="AU470" s="210" t="s">
        <v>81</v>
      </c>
      <c r="AV470" s="13" t="s">
        <v>79</v>
      </c>
      <c r="AW470" s="13" t="s">
        <v>34</v>
      </c>
      <c r="AX470" s="13" t="s">
        <v>72</v>
      </c>
      <c r="AY470" s="210" t="s">
        <v>158</v>
      </c>
    </row>
    <row r="471" spans="1:65" s="14" customFormat="1">
      <c r="B471" s="211"/>
      <c r="C471" s="212"/>
      <c r="D471" s="194" t="s">
        <v>176</v>
      </c>
      <c r="E471" s="213" t="s">
        <v>19</v>
      </c>
      <c r="F471" s="214" t="s">
        <v>1558</v>
      </c>
      <c r="G471" s="212"/>
      <c r="H471" s="215">
        <v>6</v>
      </c>
      <c r="I471" s="216"/>
      <c r="J471" s="212"/>
      <c r="K471" s="212"/>
      <c r="L471" s="217"/>
      <c r="M471" s="218"/>
      <c r="N471" s="219"/>
      <c r="O471" s="219"/>
      <c r="P471" s="219"/>
      <c r="Q471" s="219"/>
      <c r="R471" s="219"/>
      <c r="S471" s="219"/>
      <c r="T471" s="220"/>
      <c r="AT471" s="221" t="s">
        <v>176</v>
      </c>
      <c r="AU471" s="221" t="s">
        <v>81</v>
      </c>
      <c r="AV471" s="14" t="s">
        <v>81</v>
      </c>
      <c r="AW471" s="14" t="s">
        <v>34</v>
      </c>
      <c r="AX471" s="14" t="s">
        <v>79</v>
      </c>
      <c r="AY471" s="221" t="s">
        <v>158</v>
      </c>
    </row>
    <row r="472" spans="1:65" s="2" customFormat="1" ht="24.25" customHeight="1">
      <c r="A472" s="37"/>
      <c r="B472" s="38"/>
      <c r="C472" s="181" t="s">
        <v>662</v>
      </c>
      <c r="D472" s="181" t="s">
        <v>160</v>
      </c>
      <c r="E472" s="182" t="s">
        <v>1559</v>
      </c>
      <c r="F472" s="183" t="s">
        <v>1560</v>
      </c>
      <c r="G472" s="184" t="s">
        <v>191</v>
      </c>
      <c r="H472" s="185">
        <v>84</v>
      </c>
      <c r="I472" s="186"/>
      <c r="J472" s="187">
        <f>ROUND(I472*H472,2)</f>
        <v>0</v>
      </c>
      <c r="K472" s="183" t="s">
        <v>164</v>
      </c>
      <c r="L472" s="42"/>
      <c r="M472" s="188" t="s">
        <v>19</v>
      </c>
      <c r="N472" s="189" t="s">
        <v>43</v>
      </c>
      <c r="O472" s="67"/>
      <c r="P472" s="190">
        <f>O472*H472</f>
        <v>0</v>
      </c>
      <c r="Q472" s="190">
        <v>2.2300000000000002E-3</v>
      </c>
      <c r="R472" s="190">
        <f>Q472*H472</f>
        <v>0.18732000000000001</v>
      </c>
      <c r="S472" s="190">
        <v>0</v>
      </c>
      <c r="T472" s="191">
        <f>S472*H472</f>
        <v>0</v>
      </c>
      <c r="U472" s="37"/>
      <c r="V472" s="37"/>
      <c r="W472" s="37"/>
      <c r="X472" s="37"/>
      <c r="Y472" s="37"/>
      <c r="Z472" s="37"/>
      <c r="AA472" s="37"/>
      <c r="AB472" s="37"/>
      <c r="AC472" s="37"/>
      <c r="AD472" s="37"/>
      <c r="AE472" s="37"/>
      <c r="AR472" s="192" t="s">
        <v>165</v>
      </c>
      <c r="AT472" s="192" t="s">
        <v>160</v>
      </c>
      <c r="AU472" s="192" t="s">
        <v>81</v>
      </c>
      <c r="AY472" s="20" t="s">
        <v>158</v>
      </c>
      <c r="BE472" s="193">
        <f>IF(N472="základní",J472,0)</f>
        <v>0</v>
      </c>
      <c r="BF472" s="193">
        <f>IF(N472="snížená",J472,0)</f>
        <v>0</v>
      </c>
      <c r="BG472" s="193">
        <f>IF(N472="zákl. přenesená",J472,0)</f>
        <v>0</v>
      </c>
      <c r="BH472" s="193">
        <f>IF(N472="sníž. přenesená",J472,0)</f>
        <v>0</v>
      </c>
      <c r="BI472" s="193">
        <f>IF(N472="nulová",J472,0)</f>
        <v>0</v>
      </c>
      <c r="BJ472" s="20" t="s">
        <v>79</v>
      </c>
      <c r="BK472" s="193">
        <f>ROUND(I472*H472,2)</f>
        <v>0</v>
      </c>
      <c r="BL472" s="20" t="s">
        <v>165</v>
      </c>
      <c r="BM472" s="192" t="s">
        <v>1561</v>
      </c>
    </row>
    <row r="473" spans="1:65" s="2" customFormat="1" ht="18">
      <c r="A473" s="37"/>
      <c r="B473" s="38"/>
      <c r="C473" s="39"/>
      <c r="D473" s="194" t="s">
        <v>167</v>
      </c>
      <c r="E473" s="39"/>
      <c r="F473" s="195" t="s">
        <v>1562</v>
      </c>
      <c r="G473" s="39"/>
      <c r="H473" s="39"/>
      <c r="I473" s="196"/>
      <c r="J473" s="39"/>
      <c r="K473" s="39"/>
      <c r="L473" s="42"/>
      <c r="M473" s="197"/>
      <c r="N473" s="198"/>
      <c r="O473" s="67"/>
      <c r="P473" s="67"/>
      <c r="Q473" s="67"/>
      <c r="R473" s="67"/>
      <c r="S473" s="67"/>
      <c r="T473" s="68"/>
      <c r="U473" s="37"/>
      <c r="V473" s="37"/>
      <c r="W473" s="37"/>
      <c r="X473" s="37"/>
      <c r="Y473" s="37"/>
      <c r="Z473" s="37"/>
      <c r="AA473" s="37"/>
      <c r="AB473" s="37"/>
      <c r="AC473" s="37"/>
      <c r="AD473" s="37"/>
      <c r="AE473" s="37"/>
      <c r="AT473" s="20" t="s">
        <v>167</v>
      </c>
      <c r="AU473" s="20" t="s">
        <v>81</v>
      </c>
    </row>
    <row r="474" spans="1:65" s="2" customFormat="1">
      <c r="A474" s="37"/>
      <c r="B474" s="38"/>
      <c r="C474" s="39"/>
      <c r="D474" s="199" t="s">
        <v>169</v>
      </c>
      <c r="E474" s="39"/>
      <c r="F474" s="200" t="s">
        <v>1563</v>
      </c>
      <c r="G474" s="39"/>
      <c r="H474" s="39"/>
      <c r="I474" s="196"/>
      <c r="J474" s="39"/>
      <c r="K474" s="39"/>
      <c r="L474" s="42"/>
      <c r="M474" s="197"/>
      <c r="N474" s="198"/>
      <c r="O474" s="67"/>
      <c r="P474" s="67"/>
      <c r="Q474" s="67"/>
      <c r="R474" s="67"/>
      <c r="S474" s="67"/>
      <c r="T474" s="68"/>
      <c r="U474" s="37"/>
      <c r="V474" s="37"/>
      <c r="W474" s="37"/>
      <c r="X474" s="37"/>
      <c r="Y474" s="37"/>
      <c r="Z474" s="37"/>
      <c r="AA474" s="37"/>
      <c r="AB474" s="37"/>
      <c r="AC474" s="37"/>
      <c r="AD474" s="37"/>
      <c r="AE474" s="37"/>
      <c r="AT474" s="20" t="s">
        <v>169</v>
      </c>
      <c r="AU474" s="20" t="s">
        <v>81</v>
      </c>
    </row>
    <row r="475" spans="1:65" s="2" customFormat="1" ht="16.5" customHeight="1">
      <c r="A475" s="37"/>
      <c r="B475" s="38"/>
      <c r="C475" s="233" t="s">
        <v>673</v>
      </c>
      <c r="D475" s="233" t="s">
        <v>220</v>
      </c>
      <c r="E475" s="234" t="s">
        <v>1564</v>
      </c>
      <c r="F475" s="235" t="s">
        <v>1565</v>
      </c>
      <c r="G475" s="236" t="s">
        <v>223</v>
      </c>
      <c r="H475" s="237">
        <v>0.38100000000000001</v>
      </c>
      <c r="I475" s="238"/>
      <c r="J475" s="239">
        <f>ROUND(I475*H475,2)</f>
        <v>0</v>
      </c>
      <c r="K475" s="235" t="s">
        <v>164</v>
      </c>
      <c r="L475" s="240"/>
      <c r="M475" s="241" t="s">
        <v>19</v>
      </c>
      <c r="N475" s="242" t="s">
        <v>43</v>
      </c>
      <c r="O475" s="67"/>
      <c r="P475" s="190">
        <f>O475*H475</f>
        <v>0</v>
      </c>
      <c r="Q475" s="190">
        <v>1</v>
      </c>
      <c r="R475" s="190">
        <f>Q475*H475</f>
        <v>0.38100000000000001</v>
      </c>
      <c r="S475" s="190">
        <v>0</v>
      </c>
      <c r="T475" s="191">
        <f>S475*H475</f>
        <v>0</v>
      </c>
      <c r="U475" s="37"/>
      <c r="V475" s="37"/>
      <c r="W475" s="37"/>
      <c r="X475" s="37"/>
      <c r="Y475" s="37"/>
      <c r="Z475" s="37"/>
      <c r="AA475" s="37"/>
      <c r="AB475" s="37"/>
      <c r="AC475" s="37"/>
      <c r="AD475" s="37"/>
      <c r="AE475" s="37"/>
      <c r="AR475" s="192" t="s">
        <v>219</v>
      </c>
      <c r="AT475" s="192" t="s">
        <v>220</v>
      </c>
      <c r="AU475" s="192" t="s">
        <v>81</v>
      </c>
      <c r="AY475" s="20" t="s">
        <v>158</v>
      </c>
      <c r="BE475" s="193">
        <f>IF(N475="základní",J475,0)</f>
        <v>0</v>
      </c>
      <c r="BF475" s="193">
        <f>IF(N475="snížená",J475,0)</f>
        <v>0</v>
      </c>
      <c r="BG475" s="193">
        <f>IF(N475="zákl. přenesená",J475,0)</f>
        <v>0</v>
      </c>
      <c r="BH475" s="193">
        <f>IF(N475="sníž. přenesená",J475,0)</f>
        <v>0</v>
      </c>
      <c r="BI475" s="193">
        <f>IF(N475="nulová",J475,0)</f>
        <v>0</v>
      </c>
      <c r="BJ475" s="20" t="s">
        <v>79</v>
      </c>
      <c r="BK475" s="193">
        <f>ROUND(I475*H475,2)</f>
        <v>0</v>
      </c>
      <c r="BL475" s="20" t="s">
        <v>165</v>
      </c>
      <c r="BM475" s="192" t="s">
        <v>1566</v>
      </c>
    </row>
    <row r="476" spans="1:65" s="2" customFormat="1">
      <c r="A476" s="37"/>
      <c r="B476" s="38"/>
      <c r="C476" s="39"/>
      <c r="D476" s="194" t="s">
        <v>167</v>
      </c>
      <c r="E476" s="39"/>
      <c r="F476" s="195" t="s">
        <v>1565</v>
      </c>
      <c r="G476" s="39"/>
      <c r="H476" s="39"/>
      <c r="I476" s="196"/>
      <c r="J476" s="39"/>
      <c r="K476" s="39"/>
      <c r="L476" s="42"/>
      <c r="M476" s="197"/>
      <c r="N476" s="198"/>
      <c r="O476" s="67"/>
      <c r="P476" s="67"/>
      <c r="Q476" s="67"/>
      <c r="R476" s="67"/>
      <c r="S476" s="67"/>
      <c r="T476" s="68"/>
      <c r="U476" s="37"/>
      <c r="V476" s="37"/>
      <c r="W476" s="37"/>
      <c r="X476" s="37"/>
      <c r="Y476" s="37"/>
      <c r="Z476" s="37"/>
      <c r="AA476" s="37"/>
      <c r="AB476" s="37"/>
      <c r="AC476" s="37"/>
      <c r="AD476" s="37"/>
      <c r="AE476" s="37"/>
      <c r="AT476" s="20" t="s">
        <v>167</v>
      </c>
      <c r="AU476" s="20" t="s">
        <v>81</v>
      </c>
    </row>
    <row r="477" spans="1:65" s="13" customFormat="1">
      <c r="B477" s="201"/>
      <c r="C477" s="202"/>
      <c r="D477" s="194" t="s">
        <v>176</v>
      </c>
      <c r="E477" s="203" t="s">
        <v>19</v>
      </c>
      <c r="F477" s="204" t="s">
        <v>1567</v>
      </c>
      <c r="G477" s="202"/>
      <c r="H477" s="203" t="s">
        <v>19</v>
      </c>
      <c r="I477" s="205"/>
      <c r="J477" s="202"/>
      <c r="K477" s="202"/>
      <c r="L477" s="206"/>
      <c r="M477" s="207"/>
      <c r="N477" s="208"/>
      <c r="O477" s="208"/>
      <c r="P477" s="208"/>
      <c r="Q477" s="208"/>
      <c r="R477" s="208"/>
      <c r="S477" s="208"/>
      <c r="T477" s="209"/>
      <c r="AT477" s="210" t="s">
        <v>176</v>
      </c>
      <c r="AU477" s="210" t="s">
        <v>81</v>
      </c>
      <c r="AV477" s="13" t="s">
        <v>79</v>
      </c>
      <c r="AW477" s="13" t="s">
        <v>34</v>
      </c>
      <c r="AX477" s="13" t="s">
        <v>72</v>
      </c>
      <c r="AY477" s="210" t="s">
        <v>158</v>
      </c>
    </row>
    <row r="478" spans="1:65" s="14" customFormat="1">
      <c r="B478" s="211"/>
      <c r="C478" s="212"/>
      <c r="D478" s="194" t="s">
        <v>176</v>
      </c>
      <c r="E478" s="213" t="s">
        <v>19</v>
      </c>
      <c r="F478" s="214" t="s">
        <v>1568</v>
      </c>
      <c r="G478" s="212"/>
      <c r="H478" s="215">
        <v>0.38100000000000001</v>
      </c>
      <c r="I478" s="216"/>
      <c r="J478" s="212"/>
      <c r="K478" s="212"/>
      <c r="L478" s="217"/>
      <c r="M478" s="218"/>
      <c r="N478" s="219"/>
      <c r="O478" s="219"/>
      <c r="P478" s="219"/>
      <c r="Q478" s="219"/>
      <c r="R478" s="219"/>
      <c r="S478" s="219"/>
      <c r="T478" s="220"/>
      <c r="AT478" s="221" t="s">
        <v>176</v>
      </c>
      <c r="AU478" s="221" t="s">
        <v>81</v>
      </c>
      <c r="AV478" s="14" t="s">
        <v>81</v>
      </c>
      <c r="AW478" s="14" t="s">
        <v>34</v>
      </c>
      <c r="AX478" s="14" t="s">
        <v>72</v>
      </c>
      <c r="AY478" s="221" t="s">
        <v>158</v>
      </c>
    </row>
    <row r="479" spans="1:65" s="15" customFormat="1">
      <c r="B479" s="222"/>
      <c r="C479" s="223"/>
      <c r="D479" s="194" t="s">
        <v>176</v>
      </c>
      <c r="E479" s="224" t="s">
        <v>19</v>
      </c>
      <c r="F479" s="225" t="s">
        <v>179</v>
      </c>
      <c r="G479" s="223"/>
      <c r="H479" s="226">
        <v>0.38100000000000001</v>
      </c>
      <c r="I479" s="227"/>
      <c r="J479" s="223"/>
      <c r="K479" s="223"/>
      <c r="L479" s="228"/>
      <c r="M479" s="229"/>
      <c r="N479" s="230"/>
      <c r="O479" s="230"/>
      <c r="P479" s="230"/>
      <c r="Q479" s="230"/>
      <c r="R479" s="230"/>
      <c r="S479" s="230"/>
      <c r="T479" s="231"/>
      <c r="AT479" s="232" t="s">
        <v>176</v>
      </c>
      <c r="AU479" s="232" t="s">
        <v>81</v>
      </c>
      <c r="AV479" s="15" t="s">
        <v>165</v>
      </c>
      <c r="AW479" s="15" t="s">
        <v>34</v>
      </c>
      <c r="AX479" s="15" t="s">
        <v>79</v>
      </c>
      <c r="AY479" s="232" t="s">
        <v>158</v>
      </c>
    </row>
    <row r="480" spans="1:65" s="2" customFormat="1" ht="24.25" customHeight="1">
      <c r="A480" s="37"/>
      <c r="B480" s="38"/>
      <c r="C480" s="233" t="s">
        <v>682</v>
      </c>
      <c r="D480" s="233" t="s">
        <v>220</v>
      </c>
      <c r="E480" s="234" t="s">
        <v>1569</v>
      </c>
      <c r="F480" s="235" t="s">
        <v>1570</v>
      </c>
      <c r="G480" s="236" t="s">
        <v>223</v>
      </c>
      <c r="H480" s="237">
        <v>0.14199999999999999</v>
      </c>
      <c r="I480" s="238"/>
      <c r="J480" s="239">
        <f>ROUND(I480*H480,2)</f>
        <v>0</v>
      </c>
      <c r="K480" s="235" t="s">
        <v>164</v>
      </c>
      <c r="L480" s="240"/>
      <c r="M480" s="241" t="s">
        <v>19</v>
      </c>
      <c r="N480" s="242" t="s">
        <v>43</v>
      </c>
      <c r="O480" s="67"/>
      <c r="P480" s="190">
        <f>O480*H480</f>
        <v>0</v>
      </c>
      <c r="Q480" s="190">
        <v>1</v>
      </c>
      <c r="R480" s="190">
        <f>Q480*H480</f>
        <v>0.14199999999999999</v>
      </c>
      <c r="S480" s="190">
        <v>0</v>
      </c>
      <c r="T480" s="191">
        <f>S480*H480</f>
        <v>0</v>
      </c>
      <c r="U480" s="37"/>
      <c r="V480" s="37"/>
      <c r="W480" s="37"/>
      <c r="X480" s="37"/>
      <c r="Y480" s="37"/>
      <c r="Z480" s="37"/>
      <c r="AA480" s="37"/>
      <c r="AB480" s="37"/>
      <c r="AC480" s="37"/>
      <c r="AD480" s="37"/>
      <c r="AE480" s="37"/>
      <c r="AR480" s="192" t="s">
        <v>219</v>
      </c>
      <c r="AT480" s="192" t="s">
        <v>220</v>
      </c>
      <c r="AU480" s="192" t="s">
        <v>81</v>
      </c>
      <c r="AY480" s="20" t="s">
        <v>158</v>
      </c>
      <c r="BE480" s="193">
        <f>IF(N480="základní",J480,0)</f>
        <v>0</v>
      </c>
      <c r="BF480" s="193">
        <f>IF(N480="snížená",J480,0)</f>
        <v>0</v>
      </c>
      <c r="BG480" s="193">
        <f>IF(N480="zákl. přenesená",J480,0)</f>
        <v>0</v>
      </c>
      <c r="BH480" s="193">
        <f>IF(N480="sníž. přenesená",J480,0)</f>
        <v>0</v>
      </c>
      <c r="BI480" s="193">
        <f>IF(N480="nulová",J480,0)</f>
        <v>0</v>
      </c>
      <c r="BJ480" s="20" t="s">
        <v>79</v>
      </c>
      <c r="BK480" s="193">
        <f>ROUND(I480*H480,2)</f>
        <v>0</v>
      </c>
      <c r="BL480" s="20" t="s">
        <v>165</v>
      </c>
      <c r="BM480" s="192" t="s">
        <v>1571</v>
      </c>
    </row>
    <row r="481" spans="1:65" s="2" customFormat="1" ht="18">
      <c r="A481" s="37"/>
      <c r="B481" s="38"/>
      <c r="C481" s="39"/>
      <c r="D481" s="194" t="s">
        <v>167</v>
      </c>
      <c r="E481" s="39"/>
      <c r="F481" s="195" t="s">
        <v>1570</v>
      </c>
      <c r="G481" s="39"/>
      <c r="H481" s="39"/>
      <c r="I481" s="196"/>
      <c r="J481" s="39"/>
      <c r="K481" s="39"/>
      <c r="L481" s="42"/>
      <c r="M481" s="197"/>
      <c r="N481" s="198"/>
      <c r="O481" s="67"/>
      <c r="P481" s="67"/>
      <c r="Q481" s="67"/>
      <c r="R481" s="67"/>
      <c r="S481" s="67"/>
      <c r="T481" s="68"/>
      <c r="U481" s="37"/>
      <c r="V481" s="37"/>
      <c r="W481" s="37"/>
      <c r="X481" s="37"/>
      <c r="Y481" s="37"/>
      <c r="Z481" s="37"/>
      <c r="AA481" s="37"/>
      <c r="AB481" s="37"/>
      <c r="AC481" s="37"/>
      <c r="AD481" s="37"/>
      <c r="AE481" s="37"/>
      <c r="AT481" s="20" t="s">
        <v>167</v>
      </c>
      <c r="AU481" s="20" t="s">
        <v>81</v>
      </c>
    </row>
    <row r="482" spans="1:65" s="13" customFormat="1">
      <c r="B482" s="201"/>
      <c r="C482" s="202"/>
      <c r="D482" s="194" t="s">
        <v>176</v>
      </c>
      <c r="E482" s="203" t="s">
        <v>19</v>
      </c>
      <c r="F482" s="204" t="s">
        <v>1572</v>
      </c>
      <c r="G482" s="202"/>
      <c r="H482" s="203" t="s">
        <v>19</v>
      </c>
      <c r="I482" s="205"/>
      <c r="J482" s="202"/>
      <c r="K482" s="202"/>
      <c r="L482" s="206"/>
      <c r="M482" s="207"/>
      <c r="N482" s="208"/>
      <c r="O482" s="208"/>
      <c r="P482" s="208"/>
      <c r="Q482" s="208"/>
      <c r="R482" s="208"/>
      <c r="S482" s="208"/>
      <c r="T482" s="209"/>
      <c r="AT482" s="210" t="s">
        <v>176</v>
      </c>
      <c r="AU482" s="210" t="s">
        <v>81</v>
      </c>
      <c r="AV482" s="13" t="s">
        <v>79</v>
      </c>
      <c r="AW482" s="13" t="s">
        <v>34</v>
      </c>
      <c r="AX482" s="13" t="s">
        <v>72</v>
      </c>
      <c r="AY482" s="210" t="s">
        <v>158</v>
      </c>
    </row>
    <row r="483" spans="1:65" s="14" customFormat="1">
      <c r="B483" s="211"/>
      <c r="C483" s="212"/>
      <c r="D483" s="194" t="s">
        <v>176</v>
      </c>
      <c r="E483" s="213" t="s">
        <v>19</v>
      </c>
      <c r="F483" s="214" t="s">
        <v>1573</v>
      </c>
      <c r="G483" s="212"/>
      <c r="H483" s="215">
        <v>0.14199999999999999</v>
      </c>
      <c r="I483" s="216"/>
      <c r="J483" s="212"/>
      <c r="K483" s="212"/>
      <c r="L483" s="217"/>
      <c r="M483" s="218"/>
      <c r="N483" s="219"/>
      <c r="O483" s="219"/>
      <c r="P483" s="219"/>
      <c r="Q483" s="219"/>
      <c r="R483" s="219"/>
      <c r="S483" s="219"/>
      <c r="T483" s="220"/>
      <c r="AT483" s="221" t="s">
        <v>176</v>
      </c>
      <c r="AU483" s="221" t="s">
        <v>81</v>
      </c>
      <c r="AV483" s="14" t="s">
        <v>81</v>
      </c>
      <c r="AW483" s="14" t="s">
        <v>34</v>
      </c>
      <c r="AX483" s="14" t="s">
        <v>72</v>
      </c>
      <c r="AY483" s="221" t="s">
        <v>158</v>
      </c>
    </row>
    <row r="484" spans="1:65" s="15" customFormat="1">
      <c r="B484" s="222"/>
      <c r="C484" s="223"/>
      <c r="D484" s="194" t="s">
        <v>176</v>
      </c>
      <c r="E484" s="224" t="s">
        <v>19</v>
      </c>
      <c r="F484" s="225" t="s">
        <v>179</v>
      </c>
      <c r="G484" s="223"/>
      <c r="H484" s="226">
        <v>0.14199999999999999</v>
      </c>
      <c r="I484" s="227"/>
      <c r="J484" s="223"/>
      <c r="K484" s="223"/>
      <c r="L484" s="228"/>
      <c r="M484" s="229"/>
      <c r="N484" s="230"/>
      <c r="O484" s="230"/>
      <c r="P484" s="230"/>
      <c r="Q484" s="230"/>
      <c r="R484" s="230"/>
      <c r="S484" s="230"/>
      <c r="T484" s="231"/>
      <c r="AT484" s="232" t="s">
        <v>176</v>
      </c>
      <c r="AU484" s="232" t="s">
        <v>81</v>
      </c>
      <c r="AV484" s="15" t="s">
        <v>165</v>
      </c>
      <c r="AW484" s="15" t="s">
        <v>34</v>
      </c>
      <c r="AX484" s="15" t="s">
        <v>79</v>
      </c>
      <c r="AY484" s="232" t="s">
        <v>158</v>
      </c>
    </row>
    <row r="485" spans="1:65" s="2" customFormat="1" ht="21.75" customHeight="1">
      <c r="A485" s="37"/>
      <c r="B485" s="38"/>
      <c r="C485" s="181" t="s">
        <v>692</v>
      </c>
      <c r="D485" s="181" t="s">
        <v>160</v>
      </c>
      <c r="E485" s="182" t="s">
        <v>1574</v>
      </c>
      <c r="F485" s="183" t="s">
        <v>1575</v>
      </c>
      <c r="G485" s="184" t="s">
        <v>375</v>
      </c>
      <c r="H485" s="185">
        <v>4</v>
      </c>
      <c r="I485" s="186"/>
      <c r="J485" s="187">
        <f>ROUND(I485*H485,2)</f>
        <v>0</v>
      </c>
      <c r="K485" s="183" t="s">
        <v>164</v>
      </c>
      <c r="L485" s="42"/>
      <c r="M485" s="188" t="s">
        <v>19</v>
      </c>
      <c r="N485" s="189" t="s">
        <v>43</v>
      </c>
      <c r="O485" s="67"/>
      <c r="P485" s="190">
        <f>O485*H485</f>
        <v>0</v>
      </c>
      <c r="Q485" s="190">
        <v>6.0000000000000002E-5</v>
      </c>
      <c r="R485" s="190">
        <f>Q485*H485</f>
        <v>2.4000000000000001E-4</v>
      </c>
      <c r="S485" s="190">
        <v>0</v>
      </c>
      <c r="T485" s="191">
        <f>S485*H485</f>
        <v>0</v>
      </c>
      <c r="U485" s="37"/>
      <c r="V485" s="37"/>
      <c r="W485" s="37"/>
      <c r="X485" s="37"/>
      <c r="Y485" s="37"/>
      <c r="Z485" s="37"/>
      <c r="AA485" s="37"/>
      <c r="AB485" s="37"/>
      <c r="AC485" s="37"/>
      <c r="AD485" s="37"/>
      <c r="AE485" s="37"/>
      <c r="AR485" s="192" t="s">
        <v>165</v>
      </c>
      <c r="AT485" s="192" t="s">
        <v>160</v>
      </c>
      <c r="AU485" s="192" t="s">
        <v>81</v>
      </c>
      <c r="AY485" s="20" t="s">
        <v>158</v>
      </c>
      <c r="BE485" s="193">
        <f>IF(N485="základní",J485,0)</f>
        <v>0</v>
      </c>
      <c r="BF485" s="193">
        <f>IF(N485="snížená",J485,0)</f>
        <v>0</v>
      </c>
      <c r="BG485" s="193">
        <f>IF(N485="zákl. přenesená",J485,0)</f>
        <v>0</v>
      </c>
      <c r="BH485" s="193">
        <f>IF(N485="sníž. přenesená",J485,0)</f>
        <v>0</v>
      </c>
      <c r="BI485" s="193">
        <f>IF(N485="nulová",J485,0)</f>
        <v>0</v>
      </c>
      <c r="BJ485" s="20" t="s">
        <v>79</v>
      </c>
      <c r="BK485" s="193">
        <f>ROUND(I485*H485,2)</f>
        <v>0</v>
      </c>
      <c r="BL485" s="20" t="s">
        <v>165</v>
      </c>
      <c r="BM485" s="192" t="s">
        <v>1576</v>
      </c>
    </row>
    <row r="486" spans="1:65" s="2" customFormat="1" ht="18">
      <c r="A486" s="37"/>
      <c r="B486" s="38"/>
      <c r="C486" s="39"/>
      <c r="D486" s="194" t="s">
        <v>167</v>
      </c>
      <c r="E486" s="39"/>
      <c r="F486" s="195" t="s">
        <v>1577</v>
      </c>
      <c r="G486" s="39"/>
      <c r="H486" s="39"/>
      <c r="I486" s="196"/>
      <c r="J486" s="39"/>
      <c r="K486" s="39"/>
      <c r="L486" s="42"/>
      <c r="M486" s="197"/>
      <c r="N486" s="198"/>
      <c r="O486" s="67"/>
      <c r="P486" s="67"/>
      <c r="Q486" s="67"/>
      <c r="R486" s="67"/>
      <c r="S486" s="67"/>
      <c r="T486" s="68"/>
      <c r="U486" s="37"/>
      <c r="V486" s="37"/>
      <c r="W486" s="37"/>
      <c r="X486" s="37"/>
      <c r="Y486" s="37"/>
      <c r="Z486" s="37"/>
      <c r="AA486" s="37"/>
      <c r="AB486" s="37"/>
      <c r="AC486" s="37"/>
      <c r="AD486" s="37"/>
      <c r="AE486" s="37"/>
      <c r="AT486" s="20" t="s">
        <v>167</v>
      </c>
      <c r="AU486" s="20" t="s">
        <v>81</v>
      </c>
    </row>
    <row r="487" spans="1:65" s="2" customFormat="1">
      <c r="A487" s="37"/>
      <c r="B487" s="38"/>
      <c r="C487" s="39"/>
      <c r="D487" s="199" t="s">
        <v>169</v>
      </c>
      <c r="E487" s="39"/>
      <c r="F487" s="200" t="s">
        <v>1578</v>
      </c>
      <c r="G487" s="39"/>
      <c r="H487" s="39"/>
      <c r="I487" s="196"/>
      <c r="J487" s="39"/>
      <c r="K487" s="39"/>
      <c r="L487" s="42"/>
      <c r="M487" s="197"/>
      <c r="N487" s="198"/>
      <c r="O487" s="67"/>
      <c r="P487" s="67"/>
      <c r="Q487" s="67"/>
      <c r="R487" s="67"/>
      <c r="S487" s="67"/>
      <c r="T487" s="68"/>
      <c r="U487" s="37"/>
      <c r="V487" s="37"/>
      <c r="W487" s="37"/>
      <c r="X487" s="37"/>
      <c r="Y487" s="37"/>
      <c r="Z487" s="37"/>
      <c r="AA487" s="37"/>
      <c r="AB487" s="37"/>
      <c r="AC487" s="37"/>
      <c r="AD487" s="37"/>
      <c r="AE487" s="37"/>
      <c r="AT487" s="20" t="s">
        <v>169</v>
      </c>
      <c r="AU487" s="20" t="s">
        <v>81</v>
      </c>
    </row>
    <row r="488" spans="1:65" s="14" customFormat="1">
      <c r="B488" s="211"/>
      <c r="C488" s="212"/>
      <c r="D488" s="194" t="s">
        <v>176</v>
      </c>
      <c r="E488" s="213" t="s">
        <v>19</v>
      </c>
      <c r="F488" s="214" t="s">
        <v>165</v>
      </c>
      <c r="G488" s="212"/>
      <c r="H488" s="215">
        <v>4</v>
      </c>
      <c r="I488" s="216"/>
      <c r="J488" s="212"/>
      <c r="K488" s="212"/>
      <c r="L488" s="217"/>
      <c r="M488" s="218"/>
      <c r="N488" s="219"/>
      <c r="O488" s="219"/>
      <c r="P488" s="219"/>
      <c r="Q488" s="219"/>
      <c r="R488" s="219"/>
      <c r="S488" s="219"/>
      <c r="T488" s="220"/>
      <c r="AT488" s="221" t="s">
        <v>176</v>
      </c>
      <c r="AU488" s="221" t="s">
        <v>81</v>
      </c>
      <c r="AV488" s="14" t="s">
        <v>81</v>
      </c>
      <c r="AW488" s="14" t="s">
        <v>34</v>
      </c>
      <c r="AX488" s="14" t="s">
        <v>79</v>
      </c>
      <c r="AY488" s="221" t="s">
        <v>158</v>
      </c>
    </row>
    <row r="489" spans="1:65" s="2" customFormat="1" ht="24.25" customHeight="1">
      <c r="A489" s="37"/>
      <c r="B489" s="38"/>
      <c r="C489" s="181" t="s">
        <v>700</v>
      </c>
      <c r="D489" s="181" t="s">
        <v>160</v>
      </c>
      <c r="E489" s="182" t="s">
        <v>1579</v>
      </c>
      <c r="F489" s="183" t="s">
        <v>1580</v>
      </c>
      <c r="G489" s="184" t="s">
        <v>375</v>
      </c>
      <c r="H489" s="185">
        <v>4</v>
      </c>
      <c r="I489" s="186"/>
      <c r="J489" s="187">
        <f>ROUND(I489*H489,2)</f>
        <v>0</v>
      </c>
      <c r="K489" s="183" t="s">
        <v>164</v>
      </c>
      <c r="L489" s="42"/>
      <c r="M489" s="188" t="s">
        <v>19</v>
      </c>
      <c r="N489" s="189" t="s">
        <v>43</v>
      </c>
      <c r="O489" s="67"/>
      <c r="P489" s="190">
        <f>O489*H489</f>
        <v>0</v>
      </c>
      <c r="Q489" s="190">
        <v>0.36965999999999999</v>
      </c>
      <c r="R489" s="190">
        <f>Q489*H489</f>
        <v>1.47864</v>
      </c>
      <c r="S489" s="190">
        <v>0</v>
      </c>
      <c r="T489" s="191">
        <f>S489*H489</f>
        <v>0</v>
      </c>
      <c r="U489" s="37"/>
      <c r="V489" s="37"/>
      <c r="W489" s="37"/>
      <c r="X489" s="37"/>
      <c r="Y489" s="37"/>
      <c r="Z489" s="37"/>
      <c r="AA489" s="37"/>
      <c r="AB489" s="37"/>
      <c r="AC489" s="37"/>
      <c r="AD489" s="37"/>
      <c r="AE489" s="37"/>
      <c r="AR489" s="192" t="s">
        <v>165</v>
      </c>
      <c r="AT489" s="192" t="s">
        <v>160</v>
      </c>
      <c r="AU489" s="192" t="s">
        <v>81</v>
      </c>
      <c r="AY489" s="20" t="s">
        <v>158</v>
      </c>
      <c r="BE489" s="193">
        <f>IF(N489="základní",J489,0)</f>
        <v>0</v>
      </c>
      <c r="BF489" s="193">
        <f>IF(N489="snížená",J489,0)</f>
        <v>0</v>
      </c>
      <c r="BG489" s="193">
        <f>IF(N489="zákl. přenesená",J489,0)</f>
        <v>0</v>
      </c>
      <c r="BH489" s="193">
        <f>IF(N489="sníž. přenesená",J489,0)</f>
        <v>0</v>
      </c>
      <c r="BI489" s="193">
        <f>IF(N489="nulová",J489,0)</f>
        <v>0</v>
      </c>
      <c r="BJ489" s="20" t="s">
        <v>79</v>
      </c>
      <c r="BK489" s="193">
        <f>ROUND(I489*H489,2)</f>
        <v>0</v>
      </c>
      <c r="BL489" s="20" t="s">
        <v>165</v>
      </c>
      <c r="BM489" s="192" t="s">
        <v>1581</v>
      </c>
    </row>
    <row r="490" spans="1:65" s="2" customFormat="1" ht="18">
      <c r="A490" s="37"/>
      <c r="B490" s="38"/>
      <c r="C490" s="39"/>
      <c r="D490" s="194" t="s">
        <v>167</v>
      </c>
      <c r="E490" s="39"/>
      <c r="F490" s="195" t="s">
        <v>1582</v>
      </c>
      <c r="G490" s="39"/>
      <c r="H490" s="39"/>
      <c r="I490" s="196"/>
      <c r="J490" s="39"/>
      <c r="K490" s="39"/>
      <c r="L490" s="42"/>
      <c r="M490" s="197"/>
      <c r="N490" s="198"/>
      <c r="O490" s="67"/>
      <c r="P490" s="67"/>
      <c r="Q490" s="67"/>
      <c r="R490" s="67"/>
      <c r="S490" s="67"/>
      <c r="T490" s="68"/>
      <c r="U490" s="37"/>
      <c r="V490" s="37"/>
      <c r="W490" s="37"/>
      <c r="X490" s="37"/>
      <c r="Y490" s="37"/>
      <c r="Z490" s="37"/>
      <c r="AA490" s="37"/>
      <c r="AB490" s="37"/>
      <c r="AC490" s="37"/>
      <c r="AD490" s="37"/>
      <c r="AE490" s="37"/>
      <c r="AT490" s="20" t="s">
        <v>167</v>
      </c>
      <c r="AU490" s="20" t="s">
        <v>81</v>
      </c>
    </row>
    <row r="491" spans="1:65" s="2" customFormat="1">
      <c r="A491" s="37"/>
      <c r="B491" s="38"/>
      <c r="C491" s="39"/>
      <c r="D491" s="199" t="s">
        <v>169</v>
      </c>
      <c r="E491" s="39"/>
      <c r="F491" s="200" t="s">
        <v>1583</v>
      </c>
      <c r="G491" s="39"/>
      <c r="H491" s="39"/>
      <c r="I491" s="196"/>
      <c r="J491" s="39"/>
      <c r="K491" s="39"/>
      <c r="L491" s="42"/>
      <c r="M491" s="197"/>
      <c r="N491" s="198"/>
      <c r="O491" s="67"/>
      <c r="P491" s="67"/>
      <c r="Q491" s="67"/>
      <c r="R491" s="67"/>
      <c r="S491" s="67"/>
      <c r="T491" s="68"/>
      <c r="U491" s="37"/>
      <c r="V491" s="37"/>
      <c r="W491" s="37"/>
      <c r="X491" s="37"/>
      <c r="Y491" s="37"/>
      <c r="Z491" s="37"/>
      <c r="AA491" s="37"/>
      <c r="AB491" s="37"/>
      <c r="AC491" s="37"/>
      <c r="AD491" s="37"/>
      <c r="AE491" s="37"/>
      <c r="AT491" s="20" t="s">
        <v>169</v>
      </c>
      <c r="AU491" s="20" t="s">
        <v>81</v>
      </c>
    </row>
    <row r="492" spans="1:65" s="14" customFormat="1">
      <c r="B492" s="211"/>
      <c r="C492" s="212"/>
      <c r="D492" s="194" t="s">
        <v>176</v>
      </c>
      <c r="E492" s="213" t="s">
        <v>19</v>
      </c>
      <c r="F492" s="214" t="s">
        <v>165</v>
      </c>
      <c r="G492" s="212"/>
      <c r="H492" s="215">
        <v>4</v>
      </c>
      <c r="I492" s="216"/>
      <c r="J492" s="212"/>
      <c r="K492" s="212"/>
      <c r="L492" s="217"/>
      <c r="M492" s="218"/>
      <c r="N492" s="219"/>
      <c r="O492" s="219"/>
      <c r="P492" s="219"/>
      <c r="Q492" s="219"/>
      <c r="R492" s="219"/>
      <c r="S492" s="219"/>
      <c r="T492" s="220"/>
      <c r="AT492" s="221" t="s">
        <v>176</v>
      </c>
      <c r="AU492" s="221" t="s">
        <v>81</v>
      </c>
      <c r="AV492" s="14" t="s">
        <v>81</v>
      </c>
      <c r="AW492" s="14" t="s">
        <v>34</v>
      </c>
      <c r="AX492" s="14" t="s">
        <v>79</v>
      </c>
      <c r="AY492" s="221" t="s">
        <v>158</v>
      </c>
    </row>
    <row r="493" spans="1:65" s="2" customFormat="1" ht="37.9" customHeight="1">
      <c r="A493" s="37"/>
      <c r="B493" s="38"/>
      <c r="C493" s="181" t="s">
        <v>705</v>
      </c>
      <c r="D493" s="181" t="s">
        <v>160</v>
      </c>
      <c r="E493" s="182" t="s">
        <v>1584</v>
      </c>
      <c r="F493" s="183" t="s">
        <v>1585</v>
      </c>
      <c r="G493" s="184" t="s">
        <v>163</v>
      </c>
      <c r="H493" s="185">
        <v>176.4</v>
      </c>
      <c r="I493" s="186"/>
      <c r="J493" s="187">
        <f>ROUND(I493*H493,2)</f>
        <v>0</v>
      </c>
      <c r="K493" s="183" t="s">
        <v>164</v>
      </c>
      <c r="L493" s="42"/>
      <c r="M493" s="188" t="s">
        <v>19</v>
      </c>
      <c r="N493" s="189" t="s">
        <v>43</v>
      </c>
      <c r="O493" s="67"/>
      <c r="P493" s="190">
        <f>O493*H493</f>
        <v>0</v>
      </c>
      <c r="Q493" s="190">
        <v>0</v>
      </c>
      <c r="R493" s="190">
        <f>Q493*H493</f>
        <v>0</v>
      </c>
      <c r="S493" s="190">
        <v>0</v>
      </c>
      <c r="T493" s="191">
        <f>S493*H493</f>
        <v>0</v>
      </c>
      <c r="U493" s="37"/>
      <c r="V493" s="37"/>
      <c r="W493" s="37"/>
      <c r="X493" s="37"/>
      <c r="Y493" s="37"/>
      <c r="Z493" s="37"/>
      <c r="AA493" s="37"/>
      <c r="AB493" s="37"/>
      <c r="AC493" s="37"/>
      <c r="AD493" s="37"/>
      <c r="AE493" s="37"/>
      <c r="AR493" s="192" t="s">
        <v>165</v>
      </c>
      <c r="AT493" s="192" t="s">
        <v>160</v>
      </c>
      <c r="AU493" s="192" t="s">
        <v>81</v>
      </c>
      <c r="AY493" s="20" t="s">
        <v>158</v>
      </c>
      <c r="BE493" s="193">
        <f>IF(N493="základní",J493,0)</f>
        <v>0</v>
      </c>
      <c r="BF493" s="193">
        <f>IF(N493="snížená",J493,0)</f>
        <v>0</v>
      </c>
      <c r="BG493" s="193">
        <f>IF(N493="zákl. přenesená",J493,0)</f>
        <v>0</v>
      </c>
      <c r="BH493" s="193">
        <f>IF(N493="sníž. přenesená",J493,0)</f>
        <v>0</v>
      </c>
      <c r="BI493" s="193">
        <f>IF(N493="nulová",J493,0)</f>
        <v>0</v>
      </c>
      <c r="BJ493" s="20" t="s">
        <v>79</v>
      </c>
      <c r="BK493" s="193">
        <f>ROUND(I493*H493,2)</f>
        <v>0</v>
      </c>
      <c r="BL493" s="20" t="s">
        <v>165</v>
      </c>
      <c r="BM493" s="192" t="s">
        <v>1586</v>
      </c>
    </row>
    <row r="494" spans="1:65" s="2" customFormat="1" ht="27">
      <c r="A494" s="37"/>
      <c r="B494" s="38"/>
      <c r="C494" s="39"/>
      <c r="D494" s="194" t="s">
        <v>167</v>
      </c>
      <c r="E494" s="39"/>
      <c r="F494" s="195" t="s">
        <v>1587</v>
      </c>
      <c r="G494" s="39"/>
      <c r="H494" s="39"/>
      <c r="I494" s="196"/>
      <c r="J494" s="39"/>
      <c r="K494" s="39"/>
      <c r="L494" s="42"/>
      <c r="M494" s="197"/>
      <c r="N494" s="198"/>
      <c r="O494" s="67"/>
      <c r="P494" s="67"/>
      <c r="Q494" s="67"/>
      <c r="R494" s="67"/>
      <c r="S494" s="67"/>
      <c r="T494" s="68"/>
      <c r="U494" s="37"/>
      <c r="V494" s="37"/>
      <c r="W494" s="37"/>
      <c r="X494" s="37"/>
      <c r="Y494" s="37"/>
      <c r="Z494" s="37"/>
      <c r="AA494" s="37"/>
      <c r="AB494" s="37"/>
      <c r="AC494" s="37"/>
      <c r="AD494" s="37"/>
      <c r="AE494" s="37"/>
      <c r="AT494" s="20" t="s">
        <v>167</v>
      </c>
      <c r="AU494" s="20" t="s">
        <v>81</v>
      </c>
    </row>
    <row r="495" spans="1:65" s="2" customFormat="1">
      <c r="A495" s="37"/>
      <c r="B495" s="38"/>
      <c r="C495" s="39"/>
      <c r="D495" s="199" t="s">
        <v>169</v>
      </c>
      <c r="E495" s="39"/>
      <c r="F495" s="200" t="s">
        <v>1588</v>
      </c>
      <c r="G495" s="39"/>
      <c r="H495" s="39"/>
      <c r="I495" s="196"/>
      <c r="J495" s="39"/>
      <c r="K495" s="39"/>
      <c r="L495" s="42"/>
      <c r="M495" s="197"/>
      <c r="N495" s="198"/>
      <c r="O495" s="67"/>
      <c r="P495" s="67"/>
      <c r="Q495" s="67"/>
      <c r="R495" s="67"/>
      <c r="S495" s="67"/>
      <c r="T495" s="68"/>
      <c r="U495" s="37"/>
      <c r="V495" s="37"/>
      <c r="W495" s="37"/>
      <c r="X495" s="37"/>
      <c r="Y495" s="37"/>
      <c r="Z495" s="37"/>
      <c r="AA495" s="37"/>
      <c r="AB495" s="37"/>
      <c r="AC495" s="37"/>
      <c r="AD495" s="37"/>
      <c r="AE495" s="37"/>
      <c r="AT495" s="20" t="s">
        <v>169</v>
      </c>
      <c r="AU495" s="20" t="s">
        <v>81</v>
      </c>
    </row>
    <row r="496" spans="1:65" s="14" customFormat="1">
      <c r="B496" s="211"/>
      <c r="C496" s="212"/>
      <c r="D496" s="194" t="s">
        <v>176</v>
      </c>
      <c r="E496" s="213" t="s">
        <v>19</v>
      </c>
      <c r="F496" s="214" t="s">
        <v>1589</v>
      </c>
      <c r="G496" s="212"/>
      <c r="H496" s="215">
        <v>176.4</v>
      </c>
      <c r="I496" s="216"/>
      <c r="J496" s="212"/>
      <c r="K496" s="212"/>
      <c r="L496" s="217"/>
      <c r="M496" s="218"/>
      <c r="N496" s="219"/>
      <c r="O496" s="219"/>
      <c r="P496" s="219"/>
      <c r="Q496" s="219"/>
      <c r="R496" s="219"/>
      <c r="S496" s="219"/>
      <c r="T496" s="220"/>
      <c r="AT496" s="221" t="s">
        <v>176</v>
      </c>
      <c r="AU496" s="221" t="s">
        <v>81</v>
      </c>
      <c r="AV496" s="14" t="s">
        <v>81</v>
      </c>
      <c r="AW496" s="14" t="s">
        <v>34</v>
      </c>
      <c r="AX496" s="14" t="s">
        <v>79</v>
      </c>
      <c r="AY496" s="221" t="s">
        <v>158</v>
      </c>
    </row>
    <row r="497" spans="1:65" s="2" customFormat="1" ht="37.9" customHeight="1">
      <c r="A497" s="37"/>
      <c r="B497" s="38"/>
      <c r="C497" s="181" t="s">
        <v>711</v>
      </c>
      <c r="D497" s="181" t="s">
        <v>160</v>
      </c>
      <c r="E497" s="182" t="s">
        <v>1590</v>
      </c>
      <c r="F497" s="183" t="s">
        <v>1591</v>
      </c>
      <c r="G497" s="184" t="s">
        <v>163</v>
      </c>
      <c r="H497" s="185">
        <v>7938</v>
      </c>
      <c r="I497" s="186"/>
      <c r="J497" s="187">
        <f>ROUND(I497*H497,2)</f>
        <v>0</v>
      </c>
      <c r="K497" s="183" t="s">
        <v>164</v>
      </c>
      <c r="L497" s="42"/>
      <c r="M497" s="188" t="s">
        <v>19</v>
      </c>
      <c r="N497" s="189" t="s">
        <v>43</v>
      </c>
      <c r="O497" s="67"/>
      <c r="P497" s="190">
        <f>O497*H497</f>
        <v>0</v>
      </c>
      <c r="Q497" s="190">
        <v>0</v>
      </c>
      <c r="R497" s="190">
        <f>Q497*H497</f>
        <v>0</v>
      </c>
      <c r="S497" s="190">
        <v>0</v>
      </c>
      <c r="T497" s="191">
        <f>S497*H497</f>
        <v>0</v>
      </c>
      <c r="U497" s="37"/>
      <c r="V497" s="37"/>
      <c r="W497" s="37"/>
      <c r="X497" s="37"/>
      <c r="Y497" s="37"/>
      <c r="Z497" s="37"/>
      <c r="AA497" s="37"/>
      <c r="AB497" s="37"/>
      <c r="AC497" s="37"/>
      <c r="AD497" s="37"/>
      <c r="AE497" s="37"/>
      <c r="AR497" s="192" t="s">
        <v>165</v>
      </c>
      <c r="AT497" s="192" t="s">
        <v>160</v>
      </c>
      <c r="AU497" s="192" t="s">
        <v>81</v>
      </c>
      <c r="AY497" s="20" t="s">
        <v>158</v>
      </c>
      <c r="BE497" s="193">
        <f>IF(N497="základní",J497,0)</f>
        <v>0</v>
      </c>
      <c r="BF497" s="193">
        <f>IF(N497="snížená",J497,0)</f>
        <v>0</v>
      </c>
      <c r="BG497" s="193">
        <f>IF(N497="zákl. přenesená",J497,0)</f>
        <v>0</v>
      </c>
      <c r="BH497" s="193">
        <f>IF(N497="sníž. přenesená",J497,0)</f>
        <v>0</v>
      </c>
      <c r="BI497" s="193">
        <f>IF(N497="nulová",J497,0)</f>
        <v>0</v>
      </c>
      <c r="BJ497" s="20" t="s">
        <v>79</v>
      </c>
      <c r="BK497" s="193">
        <f>ROUND(I497*H497,2)</f>
        <v>0</v>
      </c>
      <c r="BL497" s="20" t="s">
        <v>165</v>
      </c>
      <c r="BM497" s="192" t="s">
        <v>1592</v>
      </c>
    </row>
    <row r="498" spans="1:65" s="2" customFormat="1" ht="27">
      <c r="A498" s="37"/>
      <c r="B498" s="38"/>
      <c r="C498" s="39"/>
      <c r="D498" s="194" t="s">
        <v>167</v>
      </c>
      <c r="E498" s="39"/>
      <c r="F498" s="195" t="s">
        <v>1593</v>
      </c>
      <c r="G498" s="39"/>
      <c r="H498" s="39"/>
      <c r="I498" s="196"/>
      <c r="J498" s="39"/>
      <c r="K498" s="39"/>
      <c r="L498" s="42"/>
      <c r="M498" s="197"/>
      <c r="N498" s="198"/>
      <c r="O498" s="67"/>
      <c r="P498" s="67"/>
      <c r="Q498" s="67"/>
      <c r="R498" s="67"/>
      <c r="S498" s="67"/>
      <c r="T498" s="68"/>
      <c r="U498" s="37"/>
      <c r="V498" s="37"/>
      <c r="W498" s="37"/>
      <c r="X498" s="37"/>
      <c r="Y498" s="37"/>
      <c r="Z498" s="37"/>
      <c r="AA498" s="37"/>
      <c r="AB498" s="37"/>
      <c r="AC498" s="37"/>
      <c r="AD498" s="37"/>
      <c r="AE498" s="37"/>
      <c r="AT498" s="20" t="s">
        <v>167</v>
      </c>
      <c r="AU498" s="20" t="s">
        <v>81</v>
      </c>
    </row>
    <row r="499" spans="1:65" s="2" customFormat="1">
      <c r="A499" s="37"/>
      <c r="B499" s="38"/>
      <c r="C499" s="39"/>
      <c r="D499" s="199" t="s">
        <v>169</v>
      </c>
      <c r="E499" s="39"/>
      <c r="F499" s="200" t="s">
        <v>1594</v>
      </c>
      <c r="G499" s="39"/>
      <c r="H499" s="39"/>
      <c r="I499" s="196"/>
      <c r="J499" s="39"/>
      <c r="K499" s="39"/>
      <c r="L499" s="42"/>
      <c r="M499" s="197"/>
      <c r="N499" s="198"/>
      <c r="O499" s="67"/>
      <c r="P499" s="67"/>
      <c r="Q499" s="67"/>
      <c r="R499" s="67"/>
      <c r="S499" s="67"/>
      <c r="T499" s="68"/>
      <c r="U499" s="37"/>
      <c r="V499" s="37"/>
      <c r="W499" s="37"/>
      <c r="X499" s="37"/>
      <c r="Y499" s="37"/>
      <c r="Z499" s="37"/>
      <c r="AA499" s="37"/>
      <c r="AB499" s="37"/>
      <c r="AC499" s="37"/>
      <c r="AD499" s="37"/>
      <c r="AE499" s="37"/>
      <c r="AT499" s="20" t="s">
        <v>169</v>
      </c>
      <c r="AU499" s="20" t="s">
        <v>81</v>
      </c>
    </row>
    <row r="500" spans="1:65" s="13" customFormat="1">
      <c r="B500" s="201"/>
      <c r="C500" s="202"/>
      <c r="D500" s="194" t="s">
        <v>176</v>
      </c>
      <c r="E500" s="203" t="s">
        <v>19</v>
      </c>
      <c r="F500" s="204" t="s">
        <v>1595</v>
      </c>
      <c r="G500" s="202"/>
      <c r="H500" s="203" t="s">
        <v>19</v>
      </c>
      <c r="I500" s="205"/>
      <c r="J500" s="202"/>
      <c r="K500" s="202"/>
      <c r="L500" s="206"/>
      <c r="M500" s="207"/>
      <c r="N500" s="208"/>
      <c r="O500" s="208"/>
      <c r="P500" s="208"/>
      <c r="Q500" s="208"/>
      <c r="R500" s="208"/>
      <c r="S500" s="208"/>
      <c r="T500" s="209"/>
      <c r="AT500" s="210" t="s">
        <v>176</v>
      </c>
      <c r="AU500" s="210" t="s">
        <v>81</v>
      </c>
      <c r="AV500" s="13" t="s">
        <v>79</v>
      </c>
      <c r="AW500" s="13" t="s">
        <v>34</v>
      </c>
      <c r="AX500" s="13" t="s">
        <v>72</v>
      </c>
      <c r="AY500" s="210" t="s">
        <v>158</v>
      </c>
    </row>
    <row r="501" spans="1:65" s="14" customFormat="1">
      <c r="B501" s="211"/>
      <c r="C501" s="212"/>
      <c r="D501" s="194" t="s">
        <v>176</v>
      </c>
      <c r="E501" s="213" t="s">
        <v>19</v>
      </c>
      <c r="F501" s="214" t="s">
        <v>1596</v>
      </c>
      <c r="G501" s="212"/>
      <c r="H501" s="215">
        <v>7938</v>
      </c>
      <c r="I501" s="216"/>
      <c r="J501" s="212"/>
      <c r="K501" s="212"/>
      <c r="L501" s="217"/>
      <c r="M501" s="218"/>
      <c r="N501" s="219"/>
      <c r="O501" s="219"/>
      <c r="P501" s="219"/>
      <c r="Q501" s="219"/>
      <c r="R501" s="219"/>
      <c r="S501" s="219"/>
      <c r="T501" s="220"/>
      <c r="AT501" s="221" t="s">
        <v>176</v>
      </c>
      <c r="AU501" s="221" t="s">
        <v>81</v>
      </c>
      <c r="AV501" s="14" t="s">
        <v>81</v>
      </c>
      <c r="AW501" s="14" t="s">
        <v>34</v>
      </c>
      <c r="AX501" s="14" t="s">
        <v>79</v>
      </c>
      <c r="AY501" s="221" t="s">
        <v>158</v>
      </c>
    </row>
    <row r="502" spans="1:65" s="2" customFormat="1" ht="37.9" customHeight="1">
      <c r="A502" s="37"/>
      <c r="B502" s="38"/>
      <c r="C502" s="181" t="s">
        <v>716</v>
      </c>
      <c r="D502" s="181" t="s">
        <v>160</v>
      </c>
      <c r="E502" s="182" t="s">
        <v>1597</v>
      </c>
      <c r="F502" s="183" t="s">
        <v>1598</v>
      </c>
      <c r="G502" s="184" t="s">
        <v>163</v>
      </c>
      <c r="H502" s="185">
        <v>176.4</v>
      </c>
      <c r="I502" s="186"/>
      <c r="J502" s="187">
        <f>ROUND(I502*H502,2)</f>
        <v>0</v>
      </c>
      <c r="K502" s="183" t="s">
        <v>164</v>
      </c>
      <c r="L502" s="42"/>
      <c r="M502" s="188" t="s">
        <v>19</v>
      </c>
      <c r="N502" s="189" t="s">
        <v>43</v>
      </c>
      <c r="O502" s="67"/>
      <c r="P502" s="190">
        <f>O502*H502</f>
        <v>0</v>
      </c>
      <c r="Q502" s="190">
        <v>0</v>
      </c>
      <c r="R502" s="190">
        <f>Q502*H502</f>
        <v>0</v>
      </c>
      <c r="S502" s="190">
        <v>0</v>
      </c>
      <c r="T502" s="191">
        <f>S502*H502</f>
        <v>0</v>
      </c>
      <c r="U502" s="37"/>
      <c r="V502" s="37"/>
      <c r="W502" s="37"/>
      <c r="X502" s="37"/>
      <c r="Y502" s="37"/>
      <c r="Z502" s="37"/>
      <c r="AA502" s="37"/>
      <c r="AB502" s="37"/>
      <c r="AC502" s="37"/>
      <c r="AD502" s="37"/>
      <c r="AE502" s="37"/>
      <c r="AR502" s="192" t="s">
        <v>165</v>
      </c>
      <c r="AT502" s="192" t="s">
        <v>160</v>
      </c>
      <c r="AU502" s="192" t="s">
        <v>81</v>
      </c>
      <c r="AY502" s="20" t="s">
        <v>158</v>
      </c>
      <c r="BE502" s="193">
        <f>IF(N502="základní",J502,0)</f>
        <v>0</v>
      </c>
      <c r="BF502" s="193">
        <f>IF(N502="snížená",J502,0)</f>
        <v>0</v>
      </c>
      <c r="BG502" s="193">
        <f>IF(N502="zákl. přenesená",J502,0)</f>
        <v>0</v>
      </c>
      <c r="BH502" s="193">
        <f>IF(N502="sníž. přenesená",J502,0)</f>
        <v>0</v>
      </c>
      <c r="BI502" s="193">
        <f>IF(N502="nulová",J502,0)</f>
        <v>0</v>
      </c>
      <c r="BJ502" s="20" t="s">
        <v>79</v>
      </c>
      <c r="BK502" s="193">
        <f>ROUND(I502*H502,2)</f>
        <v>0</v>
      </c>
      <c r="BL502" s="20" t="s">
        <v>165</v>
      </c>
      <c r="BM502" s="192" t="s">
        <v>1599</v>
      </c>
    </row>
    <row r="503" spans="1:65" s="2" customFormat="1" ht="27">
      <c r="A503" s="37"/>
      <c r="B503" s="38"/>
      <c r="C503" s="39"/>
      <c r="D503" s="194" t="s">
        <v>167</v>
      </c>
      <c r="E503" s="39"/>
      <c r="F503" s="195" t="s">
        <v>1600</v>
      </c>
      <c r="G503" s="39"/>
      <c r="H503" s="39"/>
      <c r="I503" s="196"/>
      <c r="J503" s="39"/>
      <c r="K503" s="39"/>
      <c r="L503" s="42"/>
      <c r="M503" s="197"/>
      <c r="N503" s="198"/>
      <c r="O503" s="67"/>
      <c r="P503" s="67"/>
      <c r="Q503" s="67"/>
      <c r="R503" s="67"/>
      <c r="S503" s="67"/>
      <c r="T503" s="68"/>
      <c r="U503" s="37"/>
      <c r="V503" s="37"/>
      <c r="W503" s="37"/>
      <c r="X503" s="37"/>
      <c r="Y503" s="37"/>
      <c r="Z503" s="37"/>
      <c r="AA503" s="37"/>
      <c r="AB503" s="37"/>
      <c r="AC503" s="37"/>
      <c r="AD503" s="37"/>
      <c r="AE503" s="37"/>
      <c r="AT503" s="20" t="s">
        <v>167</v>
      </c>
      <c r="AU503" s="20" t="s">
        <v>81</v>
      </c>
    </row>
    <row r="504" spans="1:65" s="2" customFormat="1">
      <c r="A504" s="37"/>
      <c r="B504" s="38"/>
      <c r="C504" s="39"/>
      <c r="D504" s="199" t="s">
        <v>169</v>
      </c>
      <c r="E504" s="39"/>
      <c r="F504" s="200" t="s">
        <v>1601</v>
      </c>
      <c r="G504" s="39"/>
      <c r="H504" s="39"/>
      <c r="I504" s="196"/>
      <c r="J504" s="39"/>
      <c r="K504" s="39"/>
      <c r="L504" s="42"/>
      <c r="M504" s="197"/>
      <c r="N504" s="198"/>
      <c r="O504" s="67"/>
      <c r="P504" s="67"/>
      <c r="Q504" s="67"/>
      <c r="R504" s="67"/>
      <c r="S504" s="67"/>
      <c r="T504" s="68"/>
      <c r="U504" s="37"/>
      <c r="V504" s="37"/>
      <c r="W504" s="37"/>
      <c r="X504" s="37"/>
      <c r="Y504" s="37"/>
      <c r="Z504" s="37"/>
      <c r="AA504" s="37"/>
      <c r="AB504" s="37"/>
      <c r="AC504" s="37"/>
      <c r="AD504" s="37"/>
      <c r="AE504" s="37"/>
      <c r="AT504" s="20" t="s">
        <v>169</v>
      </c>
      <c r="AU504" s="20" t="s">
        <v>81</v>
      </c>
    </row>
    <row r="505" spans="1:65" s="14" customFormat="1">
      <c r="B505" s="211"/>
      <c r="C505" s="212"/>
      <c r="D505" s="194" t="s">
        <v>176</v>
      </c>
      <c r="E505" s="213" t="s">
        <v>19</v>
      </c>
      <c r="F505" s="214" t="s">
        <v>1602</v>
      </c>
      <c r="G505" s="212"/>
      <c r="H505" s="215">
        <v>176.4</v>
      </c>
      <c r="I505" s="216"/>
      <c r="J505" s="212"/>
      <c r="K505" s="212"/>
      <c r="L505" s="217"/>
      <c r="M505" s="218"/>
      <c r="N505" s="219"/>
      <c r="O505" s="219"/>
      <c r="P505" s="219"/>
      <c r="Q505" s="219"/>
      <c r="R505" s="219"/>
      <c r="S505" s="219"/>
      <c r="T505" s="220"/>
      <c r="AT505" s="221" t="s">
        <v>176</v>
      </c>
      <c r="AU505" s="221" t="s">
        <v>81</v>
      </c>
      <c r="AV505" s="14" t="s">
        <v>81</v>
      </c>
      <c r="AW505" s="14" t="s">
        <v>34</v>
      </c>
      <c r="AX505" s="14" t="s">
        <v>79</v>
      </c>
      <c r="AY505" s="221" t="s">
        <v>158</v>
      </c>
    </row>
    <row r="506" spans="1:65" s="2" customFormat="1" ht="24.25" customHeight="1">
      <c r="A506" s="37"/>
      <c r="B506" s="38"/>
      <c r="C506" s="181" t="s">
        <v>724</v>
      </c>
      <c r="D506" s="181" t="s">
        <v>160</v>
      </c>
      <c r="E506" s="182" t="s">
        <v>1603</v>
      </c>
      <c r="F506" s="183" t="s">
        <v>1604</v>
      </c>
      <c r="G506" s="184" t="s">
        <v>191</v>
      </c>
      <c r="H506" s="185">
        <v>46</v>
      </c>
      <c r="I506" s="186"/>
      <c r="J506" s="187">
        <f>ROUND(I506*H506,2)</f>
        <v>0</v>
      </c>
      <c r="K506" s="183" t="s">
        <v>164</v>
      </c>
      <c r="L506" s="42"/>
      <c r="M506" s="188" t="s">
        <v>19</v>
      </c>
      <c r="N506" s="189" t="s">
        <v>43</v>
      </c>
      <c r="O506" s="67"/>
      <c r="P506" s="190">
        <f>O506*H506</f>
        <v>0</v>
      </c>
      <c r="Q506" s="190">
        <v>0</v>
      </c>
      <c r="R506" s="190">
        <f>Q506*H506</f>
        <v>0</v>
      </c>
      <c r="S506" s="190">
        <v>0</v>
      </c>
      <c r="T506" s="191">
        <f>S506*H506</f>
        <v>0</v>
      </c>
      <c r="U506" s="37"/>
      <c r="V506" s="37"/>
      <c r="W506" s="37"/>
      <c r="X506" s="37"/>
      <c r="Y506" s="37"/>
      <c r="Z506" s="37"/>
      <c r="AA506" s="37"/>
      <c r="AB506" s="37"/>
      <c r="AC506" s="37"/>
      <c r="AD506" s="37"/>
      <c r="AE506" s="37"/>
      <c r="AR506" s="192" t="s">
        <v>165</v>
      </c>
      <c r="AT506" s="192" t="s">
        <v>160</v>
      </c>
      <c r="AU506" s="192" t="s">
        <v>81</v>
      </c>
      <c r="AY506" s="20" t="s">
        <v>158</v>
      </c>
      <c r="BE506" s="193">
        <f>IF(N506="základní",J506,0)</f>
        <v>0</v>
      </c>
      <c r="BF506" s="193">
        <f>IF(N506="snížená",J506,0)</f>
        <v>0</v>
      </c>
      <c r="BG506" s="193">
        <f>IF(N506="zákl. přenesená",J506,0)</f>
        <v>0</v>
      </c>
      <c r="BH506" s="193">
        <f>IF(N506="sníž. přenesená",J506,0)</f>
        <v>0</v>
      </c>
      <c r="BI506" s="193">
        <f>IF(N506="nulová",J506,0)</f>
        <v>0</v>
      </c>
      <c r="BJ506" s="20" t="s">
        <v>79</v>
      </c>
      <c r="BK506" s="193">
        <f>ROUND(I506*H506,2)</f>
        <v>0</v>
      </c>
      <c r="BL506" s="20" t="s">
        <v>165</v>
      </c>
      <c r="BM506" s="192" t="s">
        <v>1605</v>
      </c>
    </row>
    <row r="507" spans="1:65" s="2" customFormat="1" ht="18">
      <c r="A507" s="37"/>
      <c r="B507" s="38"/>
      <c r="C507" s="39"/>
      <c r="D507" s="194" t="s">
        <v>167</v>
      </c>
      <c r="E507" s="39"/>
      <c r="F507" s="195" t="s">
        <v>1606</v>
      </c>
      <c r="G507" s="39"/>
      <c r="H507" s="39"/>
      <c r="I507" s="196"/>
      <c r="J507" s="39"/>
      <c r="K507" s="39"/>
      <c r="L507" s="42"/>
      <c r="M507" s="197"/>
      <c r="N507" s="198"/>
      <c r="O507" s="67"/>
      <c r="P507" s="67"/>
      <c r="Q507" s="67"/>
      <c r="R507" s="67"/>
      <c r="S507" s="67"/>
      <c r="T507" s="68"/>
      <c r="U507" s="37"/>
      <c r="V507" s="37"/>
      <c r="W507" s="37"/>
      <c r="X507" s="37"/>
      <c r="Y507" s="37"/>
      <c r="Z507" s="37"/>
      <c r="AA507" s="37"/>
      <c r="AB507" s="37"/>
      <c r="AC507" s="37"/>
      <c r="AD507" s="37"/>
      <c r="AE507" s="37"/>
      <c r="AT507" s="20" t="s">
        <v>167</v>
      </c>
      <c r="AU507" s="20" t="s">
        <v>81</v>
      </c>
    </row>
    <row r="508" spans="1:65" s="2" customFormat="1">
      <c r="A508" s="37"/>
      <c r="B508" s="38"/>
      <c r="C508" s="39"/>
      <c r="D508" s="199" t="s">
        <v>169</v>
      </c>
      <c r="E508" s="39"/>
      <c r="F508" s="200" t="s">
        <v>1607</v>
      </c>
      <c r="G508" s="39"/>
      <c r="H508" s="39"/>
      <c r="I508" s="196"/>
      <c r="J508" s="39"/>
      <c r="K508" s="39"/>
      <c r="L508" s="42"/>
      <c r="M508" s="197"/>
      <c r="N508" s="198"/>
      <c r="O508" s="67"/>
      <c r="P508" s="67"/>
      <c r="Q508" s="67"/>
      <c r="R508" s="67"/>
      <c r="S508" s="67"/>
      <c r="T508" s="68"/>
      <c r="U508" s="37"/>
      <c r="V508" s="37"/>
      <c r="W508" s="37"/>
      <c r="X508" s="37"/>
      <c r="Y508" s="37"/>
      <c r="Z508" s="37"/>
      <c r="AA508" s="37"/>
      <c r="AB508" s="37"/>
      <c r="AC508" s="37"/>
      <c r="AD508" s="37"/>
      <c r="AE508" s="37"/>
      <c r="AT508" s="20" t="s">
        <v>169</v>
      </c>
      <c r="AU508" s="20" t="s">
        <v>81</v>
      </c>
    </row>
    <row r="509" spans="1:65" s="14" customFormat="1">
      <c r="B509" s="211"/>
      <c r="C509" s="212"/>
      <c r="D509" s="194" t="s">
        <v>176</v>
      </c>
      <c r="E509" s="213" t="s">
        <v>19</v>
      </c>
      <c r="F509" s="214" t="s">
        <v>1608</v>
      </c>
      <c r="G509" s="212"/>
      <c r="H509" s="215">
        <v>46</v>
      </c>
      <c r="I509" s="216"/>
      <c r="J509" s="212"/>
      <c r="K509" s="212"/>
      <c r="L509" s="217"/>
      <c r="M509" s="218"/>
      <c r="N509" s="219"/>
      <c r="O509" s="219"/>
      <c r="P509" s="219"/>
      <c r="Q509" s="219"/>
      <c r="R509" s="219"/>
      <c r="S509" s="219"/>
      <c r="T509" s="220"/>
      <c r="AT509" s="221" t="s">
        <v>176</v>
      </c>
      <c r="AU509" s="221" t="s">
        <v>81</v>
      </c>
      <c r="AV509" s="14" t="s">
        <v>81</v>
      </c>
      <c r="AW509" s="14" t="s">
        <v>34</v>
      </c>
      <c r="AX509" s="14" t="s">
        <v>72</v>
      </c>
      <c r="AY509" s="221" t="s">
        <v>158</v>
      </c>
    </row>
    <row r="510" spans="1:65" s="15" customFormat="1">
      <c r="B510" s="222"/>
      <c r="C510" s="223"/>
      <c r="D510" s="194" t="s">
        <v>176</v>
      </c>
      <c r="E510" s="224" t="s">
        <v>19</v>
      </c>
      <c r="F510" s="225" t="s">
        <v>179</v>
      </c>
      <c r="G510" s="223"/>
      <c r="H510" s="226">
        <v>46</v>
      </c>
      <c r="I510" s="227"/>
      <c r="J510" s="223"/>
      <c r="K510" s="223"/>
      <c r="L510" s="228"/>
      <c r="M510" s="229"/>
      <c r="N510" s="230"/>
      <c r="O510" s="230"/>
      <c r="P510" s="230"/>
      <c r="Q510" s="230"/>
      <c r="R510" s="230"/>
      <c r="S510" s="230"/>
      <c r="T510" s="231"/>
      <c r="AT510" s="232" t="s">
        <v>176</v>
      </c>
      <c r="AU510" s="232" t="s">
        <v>81</v>
      </c>
      <c r="AV510" s="15" t="s">
        <v>165</v>
      </c>
      <c r="AW510" s="15" t="s">
        <v>34</v>
      </c>
      <c r="AX510" s="15" t="s">
        <v>79</v>
      </c>
      <c r="AY510" s="232" t="s">
        <v>158</v>
      </c>
    </row>
    <row r="511" spans="1:65" s="2" customFormat="1" ht="24.25" customHeight="1">
      <c r="A511" s="37"/>
      <c r="B511" s="38"/>
      <c r="C511" s="181" t="s">
        <v>739</v>
      </c>
      <c r="D511" s="181" t="s">
        <v>160</v>
      </c>
      <c r="E511" s="182" t="s">
        <v>1609</v>
      </c>
      <c r="F511" s="183" t="s">
        <v>1610</v>
      </c>
      <c r="G511" s="184" t="s">
        <v>191</v>
      </c>
      <c r="H511" s="185">
        <v>2070</v>
      </c>
      <c r="I511" s="186"/>
      <c r="J511" s="187">
        <f>ROUND(I511*H511,2)</f>
        <v>0</v>
      </c>
      <c r="K511" s="183" t="s">
        <v>164</v>
      </c>
      <c r="L511" s="42"/>
      <c r="M511" s="188" t="s">
        <v>19</v>
      </c>
      <c r="N511" s="189" t="s">
        <v>43</v>
      </c>
      <c r="O511" s="67"/>
      <c r="P511" s="190">
        <f>O511*H511</f>
        <v>0</v>
      </c>
      <c r="Q511" s="190">
        <v>0</v>
      </c>
      <c r="R511" s="190">
        <f>Q511*H511</f>
        <v>0</v>
      </c>
      <c r="S511" s="190">
        <v>0</v>
      </c>
      <c r="T511" s="191">
        <f>S511*H511</f>
        <v>0</v>
      </c>
      <c r="U511" s="37"/>
      <c r="V511" s="37"/>
      <c r="W511" s="37"/>
      <c r="X511" s="37"/>
      <c r="Y511" s="37"/>
      <c r="Z511" s="37"/>
      <c r="AA511" s="37"/>
      <c r="AB511" s="37"/>
      <c r="AC511" s="37"/>
      <c r="AD511" s="37"/>
      <c r="AE511" s="37"/>
      <c r="AR511" s="192" t="s">
        <v>165</v>
      </c>
      <c r="AT511" s="192" t="s">
        <v>160</v>
      </c>
      <c r="AU511" s="192" t="s">
        <v>81</v>
      </c>
      <c r="AY511" s="20" t="s">
        <v>158</v>
      </c>
      <c r="BE511" s="193">
        <f>IF(N511="základní",J511,0)</f>
        <v>0</v>
      </c>
      <c r="BF511" s="193">
        <f>IF(N511="snížená",J511,0)</f>
        <v>0</v>
      </c>
      <c r="BG511" s="193">
        <f>IF(N511="zákl. přenesená",J511,0)</f>
        <v>0</v>
      </c>
      <c r="BH511" s="193">
        <f>IF(N511="sníž. přenesená",J511,0)</f>
        <v>0</v>
      </c>
      <c r="BI511" s="193">
        <f>IF(N511="nulová",J511,0)</f>
        <v>0</v>
      </c>
      <c r="BJ511" s="20" t="s">
        <v>79</v>
      </c>
      <c r="BK511" s="193">
        <f>ROUND(I511*H511,2)</f>
        <v>0</v>
      </c>
      <c r="BL511" s="20" t="s">
        <v>165</v>
      </c>
      <c r="BM511" s="192" t="s">
        <v>1611</v>
      </c>
    </row>
    <row r="512" spans="1:65" s="2" customFormat="1" ht="18">
      <c r="A512" s="37"/>
      <c r="B512" s="38"/>
      <c r="C512" s="39"/>
      <c r="D512" s="194" t="s">
        <v>167</v>
      </c>
      <c r="E512" s="39"/>
      <c r="F512" s="195" t="s">
        <v>1612</v>
      </c>
      <c r="G512" s="39"/>
      <c r="H512" s="39"/>
      <c r="I512" s="196"/>
      <c r="J512" s="39"/>
      <c r="K512" s="39"/>
      <c r="L512" s="42"/>
      <c r="M512" s="197"/>
      <c r="N512" s="198"/>
      <c r="O512" s="67"/>
      <c r="P512" s="67"/>
      <c r="Q512" s="67"/>
      <c r="R512" s="67"/>
      <c r="S512" s="67"/>
      <c r="T512" s="68"/>
      <c r="U512" s="37"/>
      <c r="V512" s="37"/>
      <c r="W512" s="37"/>
      <c r="X512" s="37"/>
      <c r="Y512" s="37"/>
      <c r="Z512" s="37"/>
      <c r="AA512" s="37"/>
      <c r="AB512" s="37"/>
      <c r="AC512" s="37"/>
      <c r="AD512" s="37"/>
      <c r="AE512" s="37"/>
      <c r="AT512" s="20" t="s">
        <v>167</v>
      </c>
      <c r="AU512" s="20" t="s">
        <v>81</v>
      </c>
    </row>
    <row r="513" spans="1:65" s="2" customFormat="1">
      <c r="A513" s="37"/>
      <c r="B513" s="38"/>
      <c r="C513" s="39"/>
      <c r="D513" s="199" t="s">
        <v>169</v>
      </c>
      <c r="E513" s="39"/>
      <c r="F513" s="200" t="s">
        <v>1613</v>
      </c>
      <c r="G513" s="39"/>
      <c r="H513" s="39"/>
      <c r="I513" s="196"/>
      <c r="J513" s="39"/>
      <c r="K513" s="39"/>
      <c r="L513" s="42"/>
      <c r="M513" s="197"/>
      <c r="N513" s="198"/>
      <c r="O513" s="67"/>
      <c r="P513" s="67"/>
      <c r="Q513" s="67"/>
      <c r="R513" s="67"/>
      <c r="S513" s="67"/>
      <c r="T513" s="68"/>
      <c r="U513" s="37"/>
      <c r="V513" s="37"/>
      <c r="W513" s="37"/>
      <c r="X513" s="37"/>
      <c r="Y513" s="37"/>
      <c r="Z513" s="37"/>
      <c r="AA513" s="37"/>
      <c r="AB513" s="37"/>
      <c r="AC513" s="37"/>
      <c r="AD513" s="37"/>
      <c r="AE513" s="37"/>
      <c r="AT513" s="20" t="s">
        <v>169</v>
      </c>
      <c r="AU513" s="20" t="s">
        <v>81</v>
      </c>
    </row>
    <row r="514" spans="1:65" s="13" customFormat="1">
      <c r="B514" s="201"/>
      <c r="C514" s="202"/>
      <c r="D514" s="194" t="s">
        <v>176</v>
      </c>
      <c r="E514" s="203" t="s">
        <v>19</v>
      </c>
      <c r="F514" s="204" t="s">
        <v>1614</v>
      </c>
      <c r="G514" s="202"/>
      <c r="H514" s="203" t="s">
        <v>19</v>
      </c>
      <c r="I514" s="205"/>
      <c r="J514" s="202"/>
      <c r="K514" s="202"/>
      <c r="L514" s="206"/>
      <c r="M514" s="207"/>
      <c r="N514" s="208"/>
      <c r="O514" s="208"/>
      <c r="P514" s="208"/>
      <c r="Q514" s="208"/>
      <c r="R514" s="208"/>
      <c r="S514" s="208"/>
      <c r="T514" s="209"/>
      <c r="AT514" s="210" t="s">
        <v>176</v>
      </c>
      <c r="AU514" s="210" t="s">
        <v>81</v>
      </c>
      <c r="AV514" s="13" t="s">
        <v>79</v>
      </c>
      <c r="AW514" s="13" t="s">
        <v>34</v>
      </c>
      <c r="AX514" s="13" t="s">
        <v>72</v>
      </c>
      <c r="AY514" s="210" t="s">
        <v>158</v>
      </c>
    </row>
    <row r="515" spans="1:65" s="14" customFormat="1">
      <c r="B515" s="211"/>
      <c r="C515" s="212"/>
      <c r="D515" s="194" t="s">
        <v>176</v>
      </c>
      <c r="E515" s="213" t="s">
        <v>19</v>
      </c>
      <c r="F515" s="214" t="s">
        <v>1615</v>
      </c>
      <c r="G515" s="212"/>
      <c r="H515" s="215">
        <v>2070</v>
      </c>
      <c r="I515" s="216"/>
      <c r="J515" s="212"/>
      <c r="K515" s="212"/>
      <c r="L515" s="217"/>
      <c r="M515" s="218"/>
      <c r="N515" s="219"/>
      <c r="O515" s="219"/>
      <c r="P515" s="219"/>
      <c r="Q515" s="219"/>
      <c r="R515" s="219"/>
      <c r="S515" s="219"/>
      <c r="T515" s="220"/>
      <c r="AT515" s="221" t="s">
        <v>176</v>
      </c>
      <c r="AU515" s="221" t="s">
        <v>81</v>
      </c>
      <c r="AV515" s="14" t="s">
        <v>81</v>
      </c>
      <c r="AW515" s="14" t="s">
        <v>34</v>
      </c>
      <c r="AX515" s="14" t="s">
        <v>72</v>
      </c>
      <c r="AY515" s="221" t="s">
        <v>158</v>
      </c>
    </row>
    <row r="516" spans="1:65" s="15" customFormat="1">
      <c r="B516" s="222"/>
      <c r="C516" s="223"/>
      <c r="D516" s="194" t="s">
        <v>176</v>
      </c>
      <c r="E516" s="224" t="s">
        <v>19</v>
      </c>
      <c r="F516" s="225" t="s">
        <v>179</v>
      </c>
      <c r="G516" s="223"/>
      <c r="H516" s="226">
        <v>2070</v>
      </c>
      <c r="I516" s="227"/>
      <c r="J516" s="223"/>
      <c r="K516" s="223"/>
      <c r="L516" s="228"/>
      <c r="M516" s="229"/>
      <c r="N516" s="230"/>
      <c r="O516" s="230"/>
      <c r="P516" s="230"/>
      <c r="Q516" s="230"/>
      <c r="R516" s="230"/>
      <c r="S516" s="230"/>
      <c r="T516" s="231"/>
      <c r="AT516" s="232" t="s">
        <v>176</v>
      </c>
      <c r="AU516" s="232" t="s">
        <v>81</v>
      </c>
      <c r="AV516" s="15" t="s">
        <v>165</v>
      </c>
      <c r="AW516" s="15" t="s">
        <v>34</v>
      </c>
      <c r="AX516" s="15" t="s">
        <v>79</v>
      </c>
      <c r="AY516" s="232" t="s">
        <v>158</v>
      </c>
    </row>
    <row r="517" spans="1:65" s="2" customFormat="1" ht="24.25" customHeight="1">
      <c r="A517" s="37"/>
      <c r="B517" s="38"/>
      <c r="C517" s="181" t="s">
        <v>747</v>
      </c>
      <c r="D517" s="181" t="s">
        <v>160</v>
      </c>
      <c r="E517" s="182" t="s">
        <v>1616</v>
      </c>
      <c r="F517" s="183" t="s">
        <v>1617</v>
      </c>
      <c r="G517" s="184" t="s">
        <v>191</v>
      </c>
      <c r="H517" s="185">
        <v>46</v>
      </c>
      <c r="I517" s="186"/>
      <c r="J517" s="187">
        <f>ROUND(I517*H517,2)</f>
        <v>0</v>
      </c>
      <c r="K517" s="183" t="s">
        <v>164</v>
      </c>
      <c r="L517" s="42"/>
      <c r="M517" s="188" t="s">
        <v>19</v>
      </c>
      <c r="N517" s="189" t="s">
        <v>43</v>
      </c>
      <c r="O517" s="67"/>
      <c r="P517" s="190">
        <f>O517*H517</f>
        <v>0</v>
      </c>
      <c r="Q517" s="190">
        <v>0</v>
      </c>
      <c r="R517" s="190">
        <f>Q517*H517</f>
        <v>0</v>
      </c>
      <c r="S517" s="190">
        <v>0</v>
      </c>
      <c r="T517" s="191">
        <f>S517*H517</f>
        <v>0</v>
      </c>
      <c r="U517" s="37"/>
      <c r="V517" s="37"/>
      <c r="W517" s="37"/>
      <c r="X517" s="37"/>
      <c r="Y517" s="37"/>
      <c r="Z517" s="37"/>
      <c r="AA517" s="37"/>
      <c r="AB517" s="37"/>
      <c r="AC517" s="37"/>
      <c r="AD517" s="37"/>
      <c r="AE517" s="37"/>
      <c r="AR517" s="192" t="s">
        <v>165</v>
      </c>
      <c r="AT517" s="192" t="s">
        <v>160</v>
      </c>
      <c r="AU517" s="192" t="s">
        <v>81</v>
      </c>
      <c r="AY517" s="20" t="s">
        <v>158</v>
      </c>
      <c r="BE517" s="193">
        <f>IF(N517="základní",J517,0)</f>
        <v>0</v>
      </c>
      <c r="BF517" s="193">
        <f>IF(N517="snížená",J517,0)</f>
        <v>0</v>
      </c>
      <c r="BG517" s="193">
        <f>IF(N517="zákl. přenesená",J517,0)</f>
        <v>0</v>
      </c>
      <c r="BH517" s="193">
        <f>IF(N517="sníž. přenesená",J517,0)</f>
        <v>0</v>
      </c>
      <c r="BI517" s="193">
        <f>IF(N517="nulová",J517,0)</f>
        <v>0</v>
      </c>
      <c r="BJ517" s="20" t="s">
        <v>79</v>
      </c>
      <c r="BK517" s="193">
        <f>ROUND(I517*H517,2)</f>
        <v>0</v>
      </c>
      <c r="BL517" s="20" t="s">
        <v>165</v>
      </c>
      <c r="BM517" s="192" t="s">
        <v>1618</v>
      </c>
    </row>
    <row r="518" spans="1:65" s="2" customFormat="1" ht="18">
      <c r="A518" s="37"/>
      <c r="B518" s="38"/>
      <c r="C518" s="39"/>
      <c r="D518" s="194" t="s">
        <v>167</v>
      </c>
      <c r="E518" s="39"/>
      <c r="F518" s="195" t="s">
        <v>1619</v>
      </c>
      <c r="G518" s="39"/>
      <c r="H518" s="39"/>
      <c r="I518" s="196"/>
      <c r="J518" s="39"/>
      <c r="K518" s="39"/>
      <c r="L518" s="42"/>
      <c r="M518" s="197"/>
      <c r="N518" s="198"/>
      <c r="O518" s="67"/>
      <c r="P518" s="67"/>
      <c r="Q518" s="67"/>
      <c r="R518" s="67"/>
      <c r="S518" s="67"/>
      <c r="T518" s="68"/>
      <c r="U518" s="37"/>
      <c r="V518" s="37"/>
      <c r="W518" s="37"/>
      <c r="X518" s="37"/>
      <c r="Y518" s="37"/>
      <c r="Z518" s="37"/>
      <c r="AA518" s="37"/>
      <c r="AB518" s="37"/>
      <c r="AC518" s="37"/>
      <c r="AD518" s="37"/>
      <c r="AE518" s="37"/>
      <c r="AT518" s="20" t="s">
        <v>167</v>
      </c>
      <c r="AU518" s="20" t="s">
        <v>81</v>
      </c>
    </row>
    <row r="519" spans="1:65" s="2" customFormat="1">
      <c r="A519" s="37"/>
      <c r="B519" s="38"/>
      <c r="C519" s="39"/>
      <c r="D519" s="199" t="s">
        <v>169</v>
      </c>
      <c r="E519" s="39"/>
      <c r="F519" s="200" t="s">
        <v>1620</v>
      </c>
      <c r="G519" s="39"/>
      <c r="H519" s="39"/>
      <c r="I519" s="196"/>
      <c r="J519" s="39"/>
      <c r="K519" s="39"/>
      <c r="L519" s="42"/>
      <c r="M519" s="197"/>
      <c r="N519" s="198"/>
      <c r="O519" s="67"/>
      <c r="P519" s="67"/>
      <c r="Q519" s="67"/>
      <c r="R519" s="67"/>
      <c r="S519" s="67"/>
      <c r="T519" s="68"/>
      <c r="U519" s="37"/>
      <c r="V519" s="37"/>
      <c r="W519" s="37"/>
      <c r="X519" s="37"/>
      <c r="Y519" s="37"/>
      <c r="Z519" s="37"/>
      <c r="AA519" s="37"/>
      <c r="AB519" s="37"/>
      <c r="AC519" s="37"/>
      <c r="AD519" s="37"/>
      <c r="AE519" s="37"/>
      <c r="AT519" s="20" t="s">
        <v>169</v>
      </c>
      <c r="AU519" s="20" t="s">
        <v>81</v>
      </c>
    </row>
    <row r="520" spans="1:65" s="2" customFormat="1" ht="21.75" customHeight="1">
      <c r="A520" s="37"/>
      <c r="B520" s="38"/>
      <c r="C520" s="181" t="s">
        <v>754</v>
      </c>
      <c r="D520" s="181" t="s">
        <v>160</v>
      </c>
      <c r="E520" s="182" t="s">
        <v>1621</v>
      </c>
      <c r="F520" s="183" t="s">
        <v>1622</v>
      </c>
      <c r="G520" s="184" t="s">
        <v>163</v>
      </c>
      <c r="H520" s="185">
        <v>557.70000000000005</v>
      </c>
      <c r="I520" s="186"/>
      <c r="J520" s="187">
        <f>ROUND(I520*H520,2)</f>
        <v>0</v>
      </c>
      <c r="K520" s="183" t="s">
        <v>164</v>
      </c>
      <c r="L520" s="42"/>
      <c r="M520" s="188" t="s">
        <v>19</v>
      </c>
      <c r="N520" s="189" t="s">
        <v>43</v>
      </c>
      <c r="O520" s="67"/>
      <c r="P520" s="190">
        <f>O520*H520</f>
        <v>0</v>
      </c>
      <c r="Q520" s="190">
        <v>0</v>
      </c>
      <c r="R520" s="190">
        <f>Q520*H520</f>
        <v>0</v>
      </c>
      <c r="S520" s="190">
        <v>0</v>
      </c>
      <c r="T520" s="191">
        <f>S520*H520</f>
        <v>0</v>
      </c>
      <c r="U520" s="37"/>
      <c r="V520" s="37"/>
      <c r="W520" s="37"/>
      <c r="X520" s="37"/>
      <c r="Y520" s="37"/>
      <c r="Z520" s="37"/>
      <c r="AA520" s="37"/>
      <c r="AB520" s="37"/>
      <c r="AC520" s="37"/>
      <c r="AD520" s="37"/>
      <c r="AE520" s="37"/>
      <c r="AR520" s="192" t="s">
        <v>165</v>
      </c>
      <c r="AT520" s="192" t="s">
        <v>160</v>
      </c>
      <c r="AU520" s="192" t="s">
        <v>81</v>
      </c>
      <c r="AY520" s="20" t="s">
        <v>158</v>
      </c>
      <c r="BE520" s="193">
        <f>IF(N520="základní",J520,0)</f>
        <v>0</v>
      </c>
      <c r="BF520" s="193">
        <f>IF(N520="snížená",J520,0)</f>
        <v>0</v>
      </c>
      <c r="BG520" s="193">
        <f>IF(N520="zákl. přenesená",J520,0)</f>
        <v>0</v>
      </c>
      <c r="BH520" s="193">
        <f>IF(N520="sníž. přenesená",J520,0)</f>
        <v>0</v>
      </c>
      <c r="BI520" s="193">
        <f>IF(N520="nulová",J520,0)</f>
        <v>0</v>
      </c>
      <c r="BJ520" s="20" t="s">
        <v>79</v>
      </c>
      <c r="BK520" s="193">
        <f>ROUND(I520*H520,2)</f>
        <v>0</v>
      </c>
      <c r="BL520" s="20" t="s">
        <v>165</v>
      </c>
      <c r="BM520" s="192" t="s">
        <v>1623</v>
      </c>
    </row>
    <row r="521" spans="1:65" s="2" customFormat="1" ht="18">
      <c r="A521" s="37"/>
      <c r="B521" s="38"/>
      <c r="C521" s="39"/>
      <c r="D521" s="194" t="s">
        <v>167</v>
      </c>
      <c r="E521" s="39"/>
      <c r="F521" s="195" t="s">
        <v>1624</v>
      </c>
      <c r="G521" s="39"/>
      <c r="H521" s="39"/>
      <c r="I521" s="196"/>
      <c r="J521" s="39"/>
      <c r="K521" s="39"/>
      <c r="L521" s="42"/>
      <c r="M521" s="197"/>
      <c r="N521" s="198"/>
      <c r="O521" s="67"/>
      <c r="P521" s="67"/>
      <c r="Q521" s="67"/>
      <c r="R521" s="67"/>
      <c r="S521" s="67"/>
      <c r="T521" s="68"/>
      <c r="U521" s="37"/>
      <c r="V521" s="37"/>
      <c r="W521" s="37"/>
      <c r="X521" s="37"/>
      <c r="Y521" s="37"/>
      <c r="Z521" s="37"/>
      <c r="AA521" s="37"/>
      <c r="AB521" s="37"/>
      <c r="AC521" s="37"/>
      <c r="AD521" s="37"/>
      <c r="AE521" s="37"/>
      <c r="AT521" s="20" t="s">
        <v>167</v>
      </c>
      <c r="AU521" s="20" t="s">
        <v>81</v>
      </c>
    </row>
    <row r="522" spans="1:65" s="2" customFormat="1">
      <c r="A522" s="37"/>
      <c r="B522" s="38"/>
      <c r="C522" s="39"/>
      <c r="D522" s="199" t="s">
        <v>169</v>
      </c>
      <c r="E522" s="39"/>
      <c r="F522" s="200" t="s">
        <v>1625</v>
      </c>
      <c r="G522" s="39"/>
      <c r="H522" s="39"/>
      <c r="I522" s="196"/>
      <c r="J522" s="39"/>
      <c r="K522" s="39"/>
      <c r="L522" s="42"/>
      <c r="M522" s="197"/>
      <c r="N522" s="198"/>
      <c r="O522" s="67"/>
      <c r="P522" s="67"/>
      <c r="Q522" s="67"/>
      <c r="R522" s="67"/>
      <c r="S522" s="67"/>
      <c r="T522" s="68"/>
      <c r="U522" s="37"/>
      <c r="V522" s="37"/>
      <c r="W522" s="37"/>
      <c r="X522" s="37"/>
      <c r="Y522" s="37"/>
      <c r="Z522" s="37"/>
      <c r="AA522" s="37"/>
      <c r="AB522" s="37"/>
      <c r="AC522" s="37"/>
      <c r="AD522" s="37"/>
      <c r="AE522" s="37"/>
      <c r="AT522" s="20" t="s">
        <v>169</v>
      </c>
      <c r="AU522" s="20" t="s">
        <v>81</v>
      </c>
    </row>
    <row r="523" spans="1:65" s="13" customFormat="1">
      <c r="B523" s="201"/>
      <c r="C523" s="202"/>
      <c r="D523" s="194" t="s">
        <v>176</v>
      </c>
      <c r="E523" s="203" t="s">
        <v>19</v>
      </c>
      <c r="F523" s="204" t="s">
        <v>1626</v>
      </c>
      <c r="G523" s="202"/>
      <c r="H523" s="203" t="s">
        <v>19</v>
      </c>
      <c r="I523" s="205"/>
      <c r="J523" s="202"/>
      <c r="K523" s="202"/>
      <c r="L523" s="206"/>
      <c r="M523" s="207"/>
      <c r="N523" s="208"/>
      <c r="O523" s="208"/>
      <c r="P523" s="208"/>
      <c r="Q523" s="208"/>
      <c r="R523" s="208"/>
      <c r="S523" s="208"/>
      <c r="T523" s="209"/>
      <c r="AT523" s="210" t="s">
        <v>176</v>
      </c>
      <c r="AU523" s="210" t="s">
        <v>81</v>
      </c>
      <c r="AV523" s="13" t="s">
        <v>79</v>
      </c>
      <c r="AW523" s="13" t="s">
        <v>34</v>
      </c>
      <c r="AX523" s="13" t="s">
        <v>72</v>
      </c>
      <c r="AY523" s="210" t="s">
        <v>158</v>
      </c>
    </row>
    <row r="524" spans="1:65" s="14" customFormat="1">
      <c r="B524" s="211"/>
      <c r="C524" s="212"/>
      <c r="D524" s="194" t="s">
        <v>176</v>
      </c>
      <c r="E524" s="213" t="s">
        <v>19</v>
      </c>
      <c r="F524" s="214" t="s">
        <v>1627</v>
      </c>
      <c r="G524" s="212"/>
      <c r="H524" s="215">
        <v>557.70000000000005</v>
      </c>
      <c r="I524" s="216"/>
      <c r="J524" s="212"/>
      <c r="K524" s="212"/>
      <c r="L524" s="217"/>
      <c r="M524" s="218"/>
      <c r="N524" s="219"/>
      <c r="O524" s="219"/>
      <c r="P524" s="219"/>
      <c r="Q524" s="219"/>
      <c r="R524" s="219"/>
      <c r="S524" s="219"/>
      <c r="T524" s="220"/>
      <c r="AT524" s="221" t="s">
        <v>176</v>
      </c>
      <c r="AU524" s="221" t="s">
        <v>81</v>
      </c>
      <c r="AV524" s="14" t="s">
        <v>81</v>
      </c>
      <c r="AW524" s="14" t="s">
        <v>34</v>
      </c>
      <c r="AX524" s="14" t="s">
        <v>72</v>
      </c>
      <c r="AY524" s="221" t="s">
        <v>158</v>
      </c>
    </row>
    <row r="525" spans="1:65" s="15" customFormat="1">
      <c r="B525" s="222"/>
      <c r="C525" s="223"/>
      <c r="D525" s="194" t="s">
        <v>176</v>
      </c>
      <c r="E525" s="224" t="s">
        <v>19</v>
      </c>
      <c r="F525" s="225" t="s">
        <v>179</v>
      </c>
      <c r="G525" s="223"/>
      <c r="H525" s="226">
        <v>557.70000000000005</v>
      </c>
      <c r="I525" s="227"/>
      <c r="J525" s="223"/>
      <c r="K525" s="223"/>
      <c r="L525" s="228"/>
      <c r="M525" s="229"/>
      <c r="N525" s="230"/>
      <c r="O525" s="230"/>
      <c r="P525" s="230"/>
      <c r="Q525" s="230"/>
      <c r="R525" s="230"/>
      <c r="S525" s="230"/>
      <c r="T525" s="231"/>
      <c r="AT525" s="232" t="s">
        <v>176</v>
      </c>
      <c r="AU525" s="232" t="s">
        <v>81</v>
      </c>
      <c r="AV525" s="15" t="s">
        <v>165</v>
      </c>
      <c r="AW525" s="15" t="s">
        <v>34</v>
      </c>
      <c r="AX525" s="15" t="s">
        <v>79</v>
      </c>
      <c r="AY525" s="232" t="s">
        <v>158</v>
      </c>
    </row>
    <row r="526" spans="1:65" s="2" customFormat="1" ht="21.75" customHeight="1">
      <c r="A526" s="37"/>
      <c r="B526" s="38"/>
      <c r="C526" s="181" t="s">
        <v>761</v>
      </c>
      <c r="D526" s="181" t="s">
        <v>160</v>
      </c>
      <c r="E526" s="182" t="s">
        <v>1628</v>
      </c>
      <c r="F526" s="183" t="s">
        <v>1629</v>
      </c>
      <c r="G526" s="184" t="s">
        <v>163</v>
      </c>
      <c r="H526" s="185">
        <v>25096.5</v>
      </c>
      <c r="I526" s="186"/>
      <c r="J526" s="187">
        <f>ROUND(I526*H526,2)</f>
        <v>0</v>
      </c>
      <c r="K526" s="183" t="s">
        <v>164</v>
      </c>
      <c r="L526" s="42"/>
      <c r="M526" s="188" t="s">
        <v>19</v>
      </c>
      <c r="N526" s="189" t="s">
        <v>43</v>
      </c>
      <c r="O526" s="67"/>
      <c r="P526" s="190">
        <f>O526*H526</f>
        <v>0</v>
      </c>
      <c r="Q526" s="190">
        <v>0</v>
      </c>
      <c r="R526" s="190">
        <f>Q526*H526</f>
        <v>0</v>
      </c>
      <c r="S526" s="190">
        <v>0</v>
      </c>
      <c r="T526" s="191">
        <f>S526*H526</f>
        <v>0</v>
      </c>
      <c r="U526" s="37"/>
      <c r="V526" s="37"/>
      <c r="W526" s="37"/>
      <c r="X526" s="37"/>
      <c r="Y526" s="37"/>
      <c r="Z526" s="37"/>
      <c r="AA526" s="37"/>
      <c r="AB526" s="37"/>
      <c r="AC526" s="37"/>
      <c r="AD526" s="37"/>
      <c r="AE526" s="37"/>
      <c r="AR526" s="192" t="s">
        <v>165</v>
      </c>
      <c r="AT526" s="192" t="s">
        <v>160</v>
      </c>
      <c r="AU526" s="192" t="s">
        <v>81</v>
      </c>
      <c r="AY526" s="20" t="s">
        <v>158</v>
      </c>
      <c r="BE526" s="193">
        <f>IF(N526="základní",J526,0)</f>
        <v>0</v>
      </c>
      <c r="BF526" s="193">
        <f>IF(N526="snížená",J526,0)</f>
        <v>0</v>
      </c>
      <c r="BG526" s="193">
        <f>IF(N526="zákl. přenesená",J526,0)</f>
        <v>0</v>
      </c>
      <c r="BH526" s="193">
        <f>IF(N526="sníž. přenesená",J526,0)</f>
        <v>0</v>
      </c>
      <c r="BI526" s="193">
        <f>IF(N526="nulová",J526,0)</f>
        <v>0</v>
      </c>
      <c r="BJ526" s="20" t="s">
        <v>79</v>
      </c>
      <c r="BK526" s="193">
        <f>ROUND(I526*H526,2)</f>
        <v>0</v>
      </c>
      <c r="BL526" s="20" t="s">
        <v>165</v>
      </c>
      <c r="BM526" s="192" t="s">
        <v>1630</v>
      </c>
    </row>
    <row r="527" spans="1:65" s="2" customFormat="1" ht="18">
      <c r="A527" s="37"/>
      <c r="B527" s="38"/>
      <c r="C527" s="39"/>
      <c r="D527" s="194" t="s">
        <v>167</v>
      </c>
      <c r="E527" s="39"/>
      <c r="F527" s="195" t="s">
        <v>1631</v>
      </c>
      <c r="G527" s="39"/>
      <c r="H527" s="39"/>
      <c r="I527" s="196"/>
      <c r="J527" s="39"/>
      <c r="K527" s="39"/>
      <c r="L527" s="42"/>
      <c r="M527" s="197"/>
      <c r="N527" s="198"/>
      <c r="O527" s="67"/>
      <c r="P527" s="67"/>
      <c r="Q527" s="67"/>
      <c r="R527" s="67"/>
      <c r="S527" s="67"/>
      <c r="T527" s="68"/>
      <c r="U527" s="37"/>
      <c r="V527" s="37"/>
      <c r="W527" s="37"/>
      <c r="X527" s="37"/>
      <c r="Y527" s="37"/>
      <c r="Z527" s="37"/>
      <c r="AA527" s="37"/>
      <c r="AB527" s="37"/>
      <c r="AC527" s="37"/>
      <c r="AD527" s="37"/>
      <c r="AE527" s="37"/>
      <c r="AT527" s="20" t="s">
        <v>167</v>
      </c>
      <c r="AU527" s="20" t="s">
        <v>81</v>
      </c>
    </row>
    <row r="528" spans="1:65" s="2" customFormat="1">
      <c r="A528" s="37"/>
      <c r="B528" s="38"/>
      <c r="C528" s="39"/>
      <c r="D528" s="199" t="s">
        <v>169</v>
      </c>
      <c r="E528" s="39"/>
      <c r="F528" s="200" t="s">
        <v>1632</v>
      </c>
      <c r="G528" s="39"/>
      <c r="H528" s="39"/>
      <c r="I528" s="196"/>
      <c r="J528" s="39"/>
      <c r="K528" s="39"/>
      <c r="L528" s="42"/>
      <c r="M528" s="197"/>
      <c r="N528" s="198"/>
      <c r="O528" s="67"/>
      <c r="P528" s="67"/>
      <c r="Q528" s="67"/>
      <c r="R528" s="67"/>
      <c r="S528" s="67"/>
      <c r="T528" s="68"/>
      <c r="U528" s="37"/>
      <c r="V528" s="37"/>
      <c r="W528" s="37"/>
      <c r="X528" s="37"/>
      <c r="Y528" s="37"/>
      <c r="Z528" s="37"/>
      <c r="AA528" s="37"/>
      <c r="AB528" s="37"/>
      <c r="AC528" s="37"/>
      <c r="AD528" s="37"/>
      <c r="AE528" s="37"/>
      <c r="AT528" s="20" t="s">
        <v>169</v>
      </c>
      <c r="AU528" s="20" t="s">
        <v>81</v>
      </c>
    </row>
    <row r="529" spans="1:65" s="13" customFormat="1" ht="20">
      <c r="B529" s="201"/>
      <c r="C529" s="202"/>
      <c r="D529" s="194" t="s">
        <v>176</v>
      </c>
      <c r="E529" s="203" t="s">
        <v>19</v>
      </c>
      <c r="F529" s="204" t="s">
        <v>1633</v>
      </c>
      <c r="G529" s="202"/>
      <c r="H529" s="203" t="s">
        <v>19</v>
      </c>
      <c r="I529" s="205"/>
      <c r="J529" s="202"/>
      <c r="K529" s="202"/>
      <c r="L529" s="206"/>
      <c r="M529" s="207"/>
      <c r="N529" s="208"/>
      <c r="O529" s="208"/>
      <c r="P529" s="208"/>
      <c r="Q529" s="208"/>
      <c r="R529" s="208"/>
      <c r="S529" s="208"/>
      <c r="T529" s="209"/>
      <c r="AT529" s="210" t="s">
        <v>176</v>
      </c>
      <c r="AU529" s="210" t="s">
        <v>81</v>
      </c>
      <c r="AV529" s="13" t="s">
        <v>79</v>
      </c>
      <c r="AW529" s="13" t="s">
        <v>34</v>
      </c>
      <c r="AX529" s="13" t="s">
        <v>72</v>
      </c>
      <c r="AY529" s="210" t="s">
        <v>158</v>
      </c>
    </row>
    <row r="530" spans="1:65" s="14" customFormat="1">
      <c r="B530" s="211"/>
      <c r="C530" s="212"/>
      <c r="D530" s="194" t="s">
        <v>176</v>
      </c>
      <c r="E530" s="213" t="s">
        <v>19</v>
      </c>
      <c r="F530" s="214" t="s">
        <v>1634</v>
      </c>
      <c r="G530" s="212"/>
      <c r="H530" s="215">
        <v>25096.5</v>
      </c>
      <c r="I530" s="216"/>
      <c r="J530" s="212"/>
      <c r="K530" s="212"/>
      <c r="L530" s="217"/>
      <c r="M530" s="218"/>
      <c r="N530" s="219"/>
      <c r="O530" s="219"/>
      <c r="P530" s="219"/>
      <c r="Q530" s="219"/>
      <c r="R530" s="219"/>
      <c r="S530" s="219"/>
      <c r="T530" s="220"/>
      <c r="AT530" s="221" t="s">
        <v>176</v>
      </c>
      <c r="AU530" s="221" t="s">
        <v>81</v>
      </c>
      <c r="AV530" s="14" t="s">
        <v>81</v>
      </c>
      <c r="AW530" s="14" t="s">
        <v>34</v>
      </c>
      <c r="AX530" s="14" t="s">
        <v>72</v>
      </c>
      <c r="AY530" s="221" t="s">
        <v>158</v>
      </c>
    </row>
    <row r="531" spans="1:65" s="15" customFormat="1">
      <c r="B531" s="222"/>
      <c r="C531" s="223"/>
      <c r="D531" s="194" t="s">
        <v>176</v>
      </c>
      <c r="E531" s="224" t="s">
        <v>19</v>
      </c>
      <c r="F531" s="225" t="s">
        <v>179</v>
      </c>
      <c r="G531" s="223"/>
      <c r="H531" s="226">
        <v>25096.5</v>
      </c>
      <c r="I531" s="227"/>
      <c r="J531" s="223"/>
      <c r="K531" s="223"/>
      <c r="L531" s="228"/>
      <c r="M531" s="229"/>
      <c r="N531" s="230"/>
      <c r="O531" s="230"/>
      <c r="P531" s="230"/>
      <c r="Q531" s="230"/>
      <c r="R531" s="230"/>
      <c r="S531" s="230"/>
      <c r="T531" s="231"/>
      <c r="AT531" s="232" t="s">
        <v>176</v>
      </c>
      <c r="AU531" s="232" t="s">
        <v>81</v>
      </c>
      <c r="AV531" s="15" t="s">
        <v>165</v>
      </c>
      <c r="AW531" s="15" t="s">
        <v>34</v>
      </c>
      <c r="AX531" s="15" t="s">
        <v>79</v>
      </c>
      <c r="AY531" s="232" t="s">
        <v>158</v>
      </c>
    </row>
    <row r="532" spans="1:65" s="2" customFormat="1" ht="21.75" customHeight="1">
      <c r="A532" s="37"/>
      <c r="B532" s="38"/>
      <c r="C532" s="181" t="s">
        <v>769</v>
      </c>
      <c r="D532" s="181" t="s">
        <v>160</v>
      </c>
      <c r="E532" s="182" t="s">
        <v>1635</v>
      </c>
      <c r="F532" s="183" t="s">
        <v>1636</v>
      </c>
      <c r="G532" s="184" t="s">
        <v>163</v>
      </c>
      <c r="H532" s="185">
        <v>557.70000000000005</v>
      </c>
      <c r="I532" s="186"/>
      <c r="J532" s="187">
        <f>ROUND(I532*H532,2)</f>
        <v>0</v>
      </c>
      <c r="K532" s="183" t="s">
        <v>164</v>
      </c>
      <c r="L532" s="42"/>
      <c r="M532" s="188" t="s">
        <v>19</v>
      </c>
      <c r="N532" s="189" t="s">
        <v>43</v>
      </c>
      <c r="O532" s="67"/>
      <c r="P532" s="190">
        <f>O532*H532</f>
        <v>0</v>
      </c>
      <c r="Q532" s="190">
        <v>0</v>
      </c>
      <c r="R532" s="190">
        <f>Q532*H532</f>
        <v>0</v>
      </c>
      <c r="S532" s="190">
        <v>0</v>
      </c>
      <c r="T532" s="191">
        <f>S532*H532</f>
        <v>0</v>
      </c>
      <c r="U532" s="37"/>
      <c r="V532" s="37"/>
      <c r="W532" s="37"/>
      <c r="X532" s="37"/>
      <c r="Y532" s="37"/>
      <c r="Z532" s="37"/>
      <c r="AA532" s="37"/>
      <c r="AB532" s="37"/>
      <c r="AC532" s="37"/>
      <c r="AD532" s="37"/>
      <c r="AE532" s="37"/>
      <c r="AR532" s="192" t="s">
        <v>165</v>
      </c>
      <c r="AT532" s="192" t="s">
        <v>160</v>
      </c>
      <c r="AU532" s="192" t="s">
        <v>81</v>
      </c>
      <c r="AY532" s="20" t="s">
        <v>158</v>
      </c>
      <c r="BE532" s="193">
        <f>IF(N532="základní",J532,0)</f>
        <v>0</v>
      </c>
      <c r="BF532" s="193">
        <f>IF(N532="snížená",J532,0)</f>
        <v>0</v>
      </c>
      <c r="BG532" s="193">
        <f>IF(N532="zákl. přenesená",J532,0)</f>
        <v>0</v>
      </c>
      <c r="BH532" s="193">
        <f>IF(N532="sníž. přenesená",J532,0)</f>
        <v>0</v>
      </c>
      <c r="BI532" s="193">
        <f>IF(N532="nulová",J532,0)</f>
        <v>0</v>
      </c>
      <c r="BJ532" s="20" t="s">
        <v>79</v>
      </c>
      <c r="BK532" s="193">
        <f>ROUND(I532*H532,2)</f>
        <v>0</v>
      </c>
      <c r="BL532" s="20" t="s">
        <v>165</v>
      </c>
      <c r="BM532" s="192" t="s">
        <v>1637</v>
      </c>
    </row>
    <row r="533" spans="1:65" s="2" customFormat="1" ht="18">
      <c r="A533" s="37"/>
      <c r="B533" s="38"/>
      <c r="C533" s="39"/>
      <c r="D533" s="194" t="s">
        <v>167</v>
      </c>
      <c r="E533" s="39"/>
      <c r="F533" s="195" t="s">
        <v>1638</v>
      </c>
      <c r="G533" s="39"/>
      <c r="H533" s="39"/>
      <c r="I533" s="196"/>
      <c r="J533" s="39"/>
      <c r="K533" s="39"/>
      <c r="L533" s="42"/>
      <c r="M533" s="197"/>
      <c r="N533" s="198"/>
      <c r="O533" s="67"/>
      <c r="P533" s="67"/>
      <c r="Q533" s="67"/>
      <c r="R533" s="67"/>
      <c r="S533" s="67"/>
      <c r="T533" s="68"/>
      <c r="U533" s="37"/>
      <c r="V533" s="37"/>
      <c r="W533" s="37"/>
      <c r="X533" s="37"/>
      <c r="Y533" s="37"/>
      <c r="Z533" s="37"/>
      <c r="AA533" s="37"/>
      <c r="AB533" s="37"/>
      <c r="AC533" s="37"/>
      <c r="AD533" s="37"/>
      <c r="AE533" s="37"/>
      <c r="AT533" s="20" t="s">
        <v>167</v>
      </c>
      <c r="AU533" s="20" t="s">
        <v>81</v>
      </c>
    </row>
    <row r="534" spans="1:65" s="2" customFormat="1">
      <c r="A534" s="37"/>
      <c r="B534" s="38"/>
      <c r="C534" s="39"/>
      <c r="D534" s="199" t="s">
        <v>169</v>
      </c>
      <c r="E534" s="39"/>
      <c r="F534" s="200" t="s">
        <v>1639</v>
      </c>
      <c r="G534" s="39"/>
      <c r="H534" s="39"/>
      <c r="I534" s="196"/>
      <c r="J534" s="39"/>
      <c r="K534" s="39"/>
      <c r="L534" s="42"/>
      <c r="M534" s="197"/>
      <c r="N534" s="198"/>
      <c r="O534" s="67"/>
      <c r="P534" s="67"/>
      <c r="Q534" s="67"/>
      <c r="R534" s="67"/>
      <c r="S534" s="67"/>
      <c r="T534" s="68"/>
      <c r="U534" s="37"/>
      <c r="V534" s="37"/>
      <c r="W534" s="37"/>
      <c r="X534" s="37"/>
      <c r="Y534" s="37"/>
      <c r="Z534" s="37"/>
      <c r="AA534" s="37"/>
      <c r="AB534" s="37"/>
      <c r="AC534" s="37"/>
      <c r="AD534" s="37"/>
      <c r="AE534" s="37"/>
      <c r="AT534" s="20" t="s">
        <v>169</v>
      </c>
      <c r="AU534" s="20" t="s">
        <v>81</v>
      </c>
    </row>
    <row r="535" spans="1:65" s="14" customFormat="1">
      <c r="B535" s="211"/>
      <c r="C535" s="212"/>
      <c r="D535" s="194" t="s">
        <v>176</v>
      </c>
      <c r="E535" s="213" t="s">
        <v>19</v>
      </c>
      <c r="F535" s="214" t="s">
        <v>1640</v>
      </c>
      <c r="G535" s="212"/>
      <c r="H535" s="215">
        <v>557.70000000000005</v>
      </c>
      <c r="I535" s="216"/>
      <c r="J535" s="212"/>
      <c r="K535" s="212"/>
      <c r="L535" s="217"/>
      <c r="M535" s="218"/>
      <c r="N535" s="219"/>
      <c r="O535" s="219"/>
      <c r="P535" s="219"/>
      <c r="Q535" s="219"/>
      <c r="R535" s="219"/>
      <c r="S535" s="219"/>
      <c r="T535" s="220"/>
      <c r="AT535" s="221" t="s">
        <v>176</v>
      </c>
      <c r="AU535" s="221" t="s">
        <v>81</v>
      </c>
      <c r="AV535" s="14" t="s">
        <v>81</v>
      </c>
      <c r="AW535" s="14" t="s">
        <v>34</v>
      </c>
      <c r="AX535" s="14" t="s">
        <v>72</v>
      </c>
      <c r="AY535" s="221" t="s">
        <v>158</v>
      </c>
    </row>
    <row r="536" spans="1:65" s="15" customFormat="1">
      <c r="B536" s="222"/>
      <c r="C536" s="223"/>
      <c r="D536" s="194" t="s">
        <v>176</v>
      </c>
      <c r="E536" s="224" t="s">
        <v>19</v>
      </c>
      <c r="F536" s="225" t="s">
        <v>179</v>
      </c>
      <c r="G536" s="223"/>
      <c r="H536" s="226">
        <v>557.70000000000005</v>
      </c>
      <c r="I536" s="227"/>
      <c r="J536" s="223"/>
      <c r="K536" s="223"/>
      <c r="L536" s="228"/>
      <c r="M536" s="229"/>
      <c r="N536" s="230"/>
      <c r="O536" s="230"/>
      <c r="P536" s="230"/>
      <c r="Q536" s="230"/>
      <c r="R536" s="230"/>
      <c r="S536" s="230"/>
      <c r="T536" s="231"/>
      <c r="AT536" s="232" t="s">
        <v>176</v>
      </c>
      <c r="AU536" s="232" t="s">
        <v>81</v>
      </c>
      <c r="AV536" s="15" t="s">
        <v>165</v>
      </c>
      <c r="AW536" s="15" t="s">
        <v>34</v>
      </c>
      <c r="AX536" s="15" t="s">
        <v>79</v>
      </c>
      <c r="AY536" s="232" t="s">
        <v>158</v>
      </c>
    </row>
    <row r="537" spans="1:65" s="2" customFormat="1" ht="33" customHeight="1">
      <c r="A537" s="37"/>
      <c r="B537" s="38"/>
      <c r="C537" s="181" t="s">
        <v>776</v>
      </c>
      <c r="D537" s="181" t="s">
        <v>160</v>
      </c>
      <c r="E537" s="182" t="s">
        <v>1641</v>
      </c>
      <c r="F537" s="183" t="s">
        <v>1642</v>
      </c>
      <c r="G537" s="184" t="s">
        <v>163</v>
      </c>
      <c r="H537" s="185">
        <v>144</v>
      </c>
      <c r="I537" s="186"/>
      <c r="J537" s="187">
        <f>ROUND(I537*H537,2)</f>
        <v>0</v>
      </c>
      <c r="K537" s="183" t="s">
        <v>164</v>
      </c>
      <c r="L537" s="42"/>
      <c r="M537" s="188" t="s">
        <v>19</v>
      </c>
      <c r="N537" s="189" t="s">
        <v>43</v>
      </c>
      <c r="O537" s="67"/>
      <c r="P537" s="190">
        <f>O537*H537</f>
        <v>0</v>
      </c>
      <c r="Q537" s="190">
        <v>0</v>
      </c>
      <c r="R537" s="190">
        <f>Q537*H537</f>
        <v>0</v>
      </c>
      <c r="S537" s="190">
        <v>0</v>
      </c>
      <c r="T537" s="191">
        <f>S537*H537</f>
        <v>0</v>
      </c>
      <c r="U537" s="37"/>
      <c r="V537" s="37"/>
      <c r="W537" s="37"/>
      <c r="X537" s="37"/>
      <c r="Y537" s="37"/>
      <c r="Z537" s="37"/>
      <c r="AA537" s="37"/>
      <c r="AB537" s="37"/>
      <c r="AC537" s="37"/>
      <c r="AD537" s="37"/>
      <c r="AE537" s="37"/>
      <c r="AR537" s="192" t="s">
        <v>165</v>
      </c>
      <c r="AT537" s="192" t="s">
        <v>160</v>
      </c>
      <c r="AU537" s="192" t="s">
        <v>81</v>
      </c>
      <c r="AY537" s="20" t="s">
        <v>158</v>
      </c>
      <c r="BE537" s="193">
        <f>IF(N537="základní",J537,0)</f>
        <v>0</v>
      </c>
      <c r="BF537" s="193">
        <f>IF(N537="snížená",J537,0)</f>
        <v>0</v>
      </c>
      <c r="BG537" s="193">
        <f>IF(N537="zákl. přenesená",J537,0)</f>
        <v>0</v>
      </c>
      <c r="BH537" s="193">
        <f>IF(N537="sníž. přenesená",J537,0)</f>
        <v>0</v>
      </c>
      <c r="BI537" s="193">
        <f>IF(N537="nulová",J537,0)</f>
        <v>0</v>
      </c>
      <c r="BJ537" s="20" t="s">
        <v>79</v>
      </c>
      <c r="BK537" s="193">
        <f>ROUND(I537*H537,2)</f>
        <v>0</v>
      </c>
      <c r="BL537" s="20" t="s">
        <v>165</v>
      </c>
      <c r="BM537" s="192" t="s">
        <v>1643</v>
      </c>
    </row>
    <row r="538" spans="1:65" s="2" customFormat="1" ht="27">
      <c r="A538" s="37"/>
      <c r="B538" s="38"/>
      <c r="C538" s="39"/>
      <c r="D538" s="194" t="s">
        <v>167</v>
      </c>
      <c r="E538" s="39"/>
      <c r="F538" s="195" t="s">
        <v>1644</v>
      </c>
      <c r="G538" s="39"/>
      <c r="H538" s="39"/>
      <c r="I538" s="196"/>
      <c r="J538" s="39"/>
      <c r="K538" s="39"/>
      <c r="L538" s="42"/>
      <c r="M538" s="197"/>
      <c r="N538" s="198"/>
      <c r="O538" s="67"/>
      <c r="P538" s="67"/>
      <c r="Q538" s="67"/>
      <c r="R538" s="67"/>
      <c r="S538" s="67"/>
      <c r="T538" s="68"/>
      <c r="U538" s="37"/>
      <c r="V538" s="37"/>
      <c r="W538" s="37"/>
      <c r="X538" s="37"/>
      <c r="Y538" s="37"/>
      <c r="Z538" s="37"/>
      <c r="AA538" s="37"/>
      <c r="AB538" s="37"/>
      <c r="AC538" s="37"/>
      <c r="AD538" s="37"/>
      <c r="AE538" s="37"/>
      <c r="AT538" s="20" t="s">
        <v>167</v>
      </c>
      <c r="AU538" s="20" t="s">
        <v>81</v>
      </c>
    </row>
    <row r="539" spans="1:65" s="2" customFormat="1">
      <c r="A539" s="37"/>
      <c r="B539" s="38"/>
      <c r="C539" s="39"/>
      <c r="D539" s="199" t="s">
        <v>169</v>
      </c>
      <c r="E539" s="39"/>
      <c r="F539" s="200" t="s">
        <v>1645</v>
      </c>
      <c r="G539" s="39"/>
      <c r="H539" s="39"/>
      <c r="I539" s="196"/>
      <c r="J539" s="39"/>
      <c r="K539" s="39"/>
      <c r="L539" s="42"/>
      <c r="M539" s="197"/>
      <c r="N539" s="198"/>
      <c r="O539" s="67"/>
      <c r="P539" s="67"/>
      <c r="Q539" s="67"/>
      <c r="R539" s="67"/>
      <c r="S539" s="67"/>
      <c r="T539" s="68"/>
      <c r="U539" s="37"/>
      <c r="V539" s="37"/>
      <c r="W539" s="37"/>
      <c r="X539" s="37"/>
      <c r="Y539" s="37"/>
      <c r="Z539" s="37"/>
      <c r="AA539" s="37"/>
      <c r="AB539" s="37"/>
      <c r="AC539" s="37"/>
      <c r="AD539" s="37"/>
      <c r="AE539" s="37"/>
      <c r="AT539" s="20" t="s">
        <v>169</v>
      </c>
      <c r="AU539" s="20" t="s">
        <v>81</v>
      </c>
    </row>
    <row r="540" spans="1:65" s="14" customFormat="1">
      <c r="B540" s="211"/>
      <c r="C540" s="212"/>
      <c r="D540" s="194" t="s">
        <v>176</v>
      </c>
      <c r="E540" s="213" t="s">
        <v>19</v>
      </c>
      <c r="F540" s="214" t="s">
        <v>1646</v>
      </c>
      <c r="G540" s="212"/>
      <c r="H540" s="215">
        <v>144</v>
      </c>
      <c r="I540" s="216"/>
      <c r="J540" s="212"/>
      <c r="K540" s="212"/>
      <c r="L540" s="217"/>
      <c r="M540" s="218"/>
      <c r="N540" s="219"/>
      <c r="O540" s="219"/>
      <c r="P540" s="219"/>
      <c r="Q540" s="219"/>
      <c r="R540" s="219"/>
      <c r="S540" s="219"/>
      <c r="T540" s="220"/>
      <c r="AT540" s="221" t="s">
        <v>176</v>
      </c>
      <c r="AU540" s="221" t="s">
        <v>81</v>
      </c>
      <c r="AV540" s="14" t="s">
        <v>81</v>
      </c>
      <c r="AW540" s="14" t="s">
        <v>34</v>
      </c>
      <c r="AX540" s="14" t="s">
        <v>79</v>
      </c>
      <c r="AY540" s="221" t="s">
        <v>158</v>
      </c>
    </row>
    <row r="541" spans="1:65" s="2" customFormat="1" ht="33" customHeight="1">
      <c r="A541" s="37"/>
      <c r="B541" s="38"/>
      <c r="C541" s="181" t="s">
        <v>782</v>
      </c>
      <c r="D541" s="181" t="s">
        <v>160</v>
      </c>
      <c r="E541" s="182" t="s">
        <v>1647</v>
      </c>
      <c r="F541" s="183" t="s">
        <v>1648</v>
      </c>
      <c r="G541" s="184" t="s">
        <v>163</v>
      </c>
      <c r="H541" s="185">
        <v>6480</v>
      </c>
      <c r="I541" s="186"/>
      <c r="J541" s="187">
        <f>ROUND(I541*H541,2)</f>
        <v>0</v>
      </c>
      <c r="K541" s="183" t="s">
        <v>164</v>
      </c>
      <c r="L541" s="42"/>
      <c r="M541" s="188" t="s">
        <v>19</v>
      </c>
      <c r="N541" s="189" t="s">
        <v>43</v>
      </c>
      <c r="O541" s="67"/>
      <c r="P541" s="190">
        <f>O541*H541</f>
        <v>0</v>
      </c>
      <c r="Q541" s="190">
        <v>0</v>
      </c>
      <c r="R541" s="190">
        <f>Q541*H541</f>
        <v>0</v>
      </c>
      <c r="S541" s="190">
        <v>0</v>
      </c>
      <c r="T541" s="191">
        <f>S541*H541</f>
        <v>0</v>
      </c>
      <c r="U541" s="37"/>
      <c r="V541" s="37"/>
      <c r="W541" s="37"/>
      <c r="X541" s="37"/>
      <c r="Y541" s="37"/>
      <c r="Z541" s="37"/>
      <c r="AA541" s="37"/>
      <c r="AB541" s="37"/>
      <c r="AC541" s="37"/>
      <c r="AD541" s="37"/>
      <c r="AE541" s="37"/>
      <c r="AR541" s="192" t="s">
        <v>165</v>
      </c>
      <c r="AT541" s="192" t="s">
        <v>160</v>
      </c>
      <c r="AU541" s="192" t="s">
        <v>81</v>
      </c>
      <c r="AY541" s="20" t="s">
        <v>158</v>
      </c>
      <c r="BE541" s="193">
        <f>IF(N541="základní",J541,0)</f>
        <v>0</v>
      </c>
      <c r="BF541" s="193">
        <f>IF(N541="snížená",J541,0)</f>
        <v>0</v>
      </c>
      <c r="BG541" s="193">
        <f>IF(N541="zákl. přenesená",J541,0)</f>
        <v>0</v>
      </c>
      <c r="BH541" s="193">
        <f>IF(N541="sníž. přenesená",J541,0)</f>
        <v>0</v>
      </c>
      <c r="BI541" s="193">
        <f>IF(N541="nulová",J541,0)</f>
        <v>0</v>
      </c>
      <c r="BJ541" s="20" t="s">
        <v>79</v>
      </c>
      <c r="BK541" s="193">
        <f>ROUND(I541*H541,2)</f>
        <v>0</v>
      </c>
      <c r="BL541" s="20" t="s">
        <v>165</v>
      </c>
      <c r="BM541" s="192" t="s">
        <v>1649</v>
      </c>
    </row>
    <row r="542" spans="1:65" s="2" customFormat="1" ht="36">
      <c r="A542" s="37"/>
      <c r="B542" s="38"/>
      <c r="C542" s="39"/>
      <c r="D542" s="194" t="s">
        <v>167</v>
      </c>
      <c r="E542" s="39"/>
      <c r="F542" s="195" t="s">
        <v>1650</v>
      </c>
      <c r="G542" s="39"/>
      <c r="H542" s="39"/>
      <c r="I542" s="196"/>
      <c r="J542" s="39"/>
      <c r="K542" s="39"/>
      <c r="L542" s="42"/>
      <c r="M542" s="197"/>
      <c r="N542" s="198"/>
      <c r="O542" s="67"/>
      <c r="P542" s="67"/>
      <c r="Q542" s="67"/>
      <c r="R542" s="67"/>
      <c r="S542" s="67"/>
      <c r="T542" s="68"/>
      <c r="U542" s="37"/>
      <c r="V542" s="37"/>
      <c r="W542" s="37"/>
      <c r="X542" s="37"/>
      <c r="Y542" s="37"/>
      <c r="Z542" s="37"/>
      <c r="AA542" s="37"/>
      <c r="AB542" s="37"/>
      <c r="AC542" s="37"/>
      <c r="AD542" s="37"/>
      <c r="AE542" s="37"/>
      <c r="AT542" s="20" t="s">
        <v>167</v>
      </c>
      <c r="AU542" s="20" t="s">
        <v>81</v>
      </c>
    </row>
    <row r="543" spans="1:65" s="2" customFormat="1">
      <c r="A543" s="37"/>
      <c r="B543" s="38"/>
      <c r="C543" s="39"/>
      <c r="D543" s="199" t="s">
        <v>169</v>
      </c>
      <c r="E543" s="39"/>
      <c r="F543" s="200" t="s">
        <v>1651</v>
      </c>
      <c r="G543" s="39"/>
      <c r="H543" s="39"/>
      <c r="I543" s="196"/>
      <c r="J543" s="39"/>
      <c r="K543" s="39"/>
      <c r="L543" s="42"/>
      <c r="M543" s="197"/>
      <c r="N543" s="198"/>
      <c r="O543" s="67"/>
      <c r="P543" s="67"/>
      <c r="Q543" s="67"/>
      <c r="R543" s="67"/>
      <c r="S543" s="67"/>
      <c r="T543" s="68"/>
      <c r="U543" s="37"/>
      <c r="V543" s="37"/>
      <c r="W543" s="37"/>
      <c r="X543" s="37"/>
      <c r="Y543" s="37"/>
      <c r="Z543" s="37"/>
      <c r="AA543" s="37"/>
      <c r="AB543" s="37"/>
      <c r="AC543" s="37"/>
      <c r="AD543" s="37"/>
      <c r="AE543" s="37"/>
      <c r="AT543" s="20" t="s">
        <v>169</v>
      </c>
      <c r="AU543" s="20" t="s">
        <v>81</v>
      </c>
    </row>
    <row r="544" spans="1:65" s="13" customFormat="1">
      <c r="B544" s="201"/>
      <c r="C544" s="202"/>
      <c r="D544" s="194" t="s">
        <v>176</v>
      </c>
      <c r="E544" s="203" t="s">
        <v>19</v>
      </c>
      <c r="F544" s="204" t="s">
        <v>1652</v>
      </c>
      <c r="G544" s="202"/>
      <c r="H544" s="203" t="s">
        <v>19</v>
      </c>
      <c r="I544" s="205"/>
      <c r="J544" s="202"/>
      <c r="K544" s="202"/>
      <c r="L544" s="206"/>
      <c r="M544" s="207"/>
      <c r="N544" s="208"/>
      <c r="O544" s="208"/>
      <c r="P544" s="208"/>
      <c r="Q544" s="208"/>
      <c r="R544" s="208"/>
      <c r="S544" s="208"/>
      <c r="T544" s="209"/>
      <c r="AT544" s="210" t="s">
        <v>176</v>
      </c>
      <c r="AU544" s="210" t="s">
        <v>81</v>
      </c>
      <c r="AV544" s="13" t="s">
        <v>79</v>
      </c>
      <c r="AW544" s="13" t="s">
        <v>34</v>
      </c>
      <c r="AX544" s="13" t="s">
        <v>72</v>
      </c>
      <c r="AY544" s="210" t="s">
        <v>158</v>
      </c>
    </row>
    <row r="545" spans="1:65" s="14" customFormat="1">
      <c r="B545" s="211"/>
      <c r="C545" s="212"/>
      <c r="D545" s="194" t="s">
        <v>176</v>
      </c>
      <c r="E545" s="213" t="s">
        <v>19</v>
      </c>
      <c r="F545" s="214" t="s">
        <v>1653</v>
      </c>
      <c r="G545" s="212"/>
      <c r="H545" s="215">
        <v>6480</v>
      </c>
      <c r="I545" s="216"/>
      <c r="J545" s="212"/>
      <c r="K545" s="212"/>
      <c r="L545" s="217"/>
      <c r="M545" s="218"/>
      <c r="N545" s="219"/>
      <c r="O545" s="219"/>
      <c r="P545" s="219"/>
      <c r="Q545" s="219"/>
      <c r="R545" s="219"/>
      <c r="S545" s="219"/>
      <c r="T545" s="220"/>
      <c r="AT545" s="221" t="s">
        <v>176</v>
      </c>
      <c r="AU545" s="221" t="s">
        <v>81</v>
      </c>
      <c r="AV545" s="14" t="s">
        <v>81</v>
      </c>
      <c r="AW545" s="14" t="s">
        <v>34</v>
      </c>
      <c r="AX545" s="14" t="s">
        <v>72</v>
      </c>
      <c r="AY545" s="221" t="s">
        <v>158</v>
      </c>
    </row>
    <row r="546" spans="1:65" s="15" customFormat="1">
      <c r="B546" s="222"/>
      <c r="C546" s="223"/>
      <c r="D546" s="194" t="s">
        <v>176</v>
      </c>
      <c r="E546" s="224" t="s">
        <v>19</v>
      </c>
      <c r="F546" s="225" t="s">
        <v>179</v>
      </c>
      <c r="G546" s="223"/>
      <c r="H546" s="226">
        <v>6480</v>
      </c>
      <c r="I546" s="227"/>
      <c r="J546" s="223"/>
      <c r="K546" s="223"/>
      <c r="L546" s="228"/>
      <c r="M546" s="229"/>
      <c r="N546" s="230"/>
      <c r="O546" s="230"/>
      <c r="P546" s="230"/>
      <c r="Q546" s="230"/>
      <c r="R546" s="230"/>
      <c r="S546" s="230"/>
      <c r="T546" s="231"/>
      <c r="AT546" s="232" t="s">
        <v>176</v>
      </c>
      <c r="AU546" s="232" t="s">
        <v>81</v>
      </c>
      <c r="AV546" s="15" t="s">
        <v>165</v>
      </c>
      <c r="AW546" s="15" t="s">
        <v>34</v>
      </c>
      <c r="AX546" s="15" t="s">
        <v>79</v>
      </c>
      <c r="AY546" s="232" t="s">
        <v>158</v>
      </c>
    </row>
    <row r="547" spans="1:65" s="2" customFormat="1" ht="33" customHeight="1">
      <c r="A547" s="37"/>
      <c r="B547" s="38"/>
      <c r="C547" s="181" t="s">
        <v>790</v>
      </c>
      <c r="D547" s="181" t="s">
        <v>160</v>
      </c>
      <c r="E547" s="182" t="s">
        <v>1654</v>
      </c>
      <c r="F547" s="183" t="s">
        <v>1655</v>
      </c>
      <c r="G547" s="184" t="s">
        <v>163</v>
      </c>
      <c r="H547" s="185">
        <v>144</v>
      </c>
      <c r="I547" s="186"/>
      <c r="J547" s="187">
        <f>ROUND(I547*H547,2)</f>
        <v>0</v>
      </c>
      <c r="K547" s="183" t="s">
        <v>164</v>
      </c>
      <c r="L547" s="42"/>
      <c r="M547" s="188" t="s">
        <v>19</v>
      </c>
      <c r="N547" s="189" t="s">
        <v>43</v>
      </c>
      <c r="O547" s="67"/>
      <c r="P547" s="190">
        <f>O547*H547</f>
        <v>0</v>
      </c>
      <c r="Q547" s="190">
        <v>0</v>
      </c>
      <c r="R547" s="190">
        <f>Q547*H547</f>
        <v>0</v>
      </c>
      <c r="S547" s="190">
        <v>0</v>
      </c>
      <c r="T547" s="191">
        <f>S547*H547</f>
        <v>0</v>
      </c>
      <c r="U547" s="37"/>
      <c r="V547" s="37"/>
      <c r="W547" s="37"/>
      <c r="X547" s="37"/>
      <c r="Y547" s="37"/>
      <c r="Z547" s="37"/>
      <c r="AA547" s="37"/>
      <c r="AB547" s="37"/>
      <c r="AC547" s="37"/>
      <c r="AD547" s="37"/>
      <c r="AE547" s="37"/>
      <c r="AR547" s="192" t="s">
        <v>165</v>
      </c>
      <c r="AT547" s="192" t="s">
        <v>160</v>
      </c>
      <c r="AU547" s="192" t="s">
        <v>81</v>
      </c>
      <c r="AY547" s="20" t="s">
        <v>158</v>
      </c>
      <c r="BE547" s="193">
        <f>IF(N547="základní",J547,0)</f>
        <v>0</v>
      </c>
      <c r="BF547" s="193">
        <f>IF(N547="snížená",J547,0)</f>
        <v>0</v>
      </c>
      <c r="BG547" s="193">
        <f>IF(N547="zákl. přenesená",J547,0)</f>
        <v>0</v>
      </c>
      <c r="BH547" s="193">
        <f>IF(N547="sníž. přenesená",J547,0)</f>
        <v>0</v>
      </c>
      <c r="BI547" s="193">
        <f>IF(N547="nulová",J547,0)</f>
        <v>0</v>
      </c>
      <c r="BJ547" s="20" t="s">
        <v>79</v>
      </c>
      <c r="BK547" s="193">
        <f>ROUND(I547*H547,2)</f>
        <v>0</v>
      </c>
      <c r="BL547" s="20" t="s">
        <v>165</v>
      </c>
      <c r="BM547" s="192" t="s">
        <v>1656</v>
      </c>
    </row>
    <row r="548" spans="1:65" s="2" customFormat="1" ht="27">
      <c r="A548" s="37"/>
      <c r="B548" s="38"/>
      <c r="C548" s="39"/>
      <c r="D548" s="194" t="s">
        <v>167</v>
      </c>
      <c r="E548" s="39"/>
      <c r="F548" s="195" t="s">
        <v>1657</v>
      </c>
      <c r="G548" s="39"/>
      <c r="H548" s="39"/>
      <c r="I548" s="196"/>
      <c r="J548" s="39"/>
      <c r="K548" s="39"/>
      <c r="L548" s="42"/>
      <c r="M548" s="197"/>
      <c r="N548" s="198"/>
      <c r="O548" s="67"/>
      <c r="P548" s="67"/>
      <c r="Q548" s="67"/>
      <c r="R548" s="67"/>
      <c r="S548" s="67"/>
      <c r="T548" s="68"/>
      <c r="U548" s="37"/>
      <c r="V548" s="37"/>
      <c r="W548" s="37"/>
      <c r="X548" s="37"/>
      <c r="Y548" s="37"/>
      <c r="Z548" s="37"/>
      <c r="AA548" s="37"/>
      <c r="AB548" s="37"/>
      <c r="AC548" s="37"/>
      <c r="AD548" s="37"/>
      <c r="AE548" s="37"/>
      <c r="AT548" s="20" t="s">
        <v>167</v>
      </c>
      <c r="AU548" s="20" t="s">
        <v>81</v>
      </c>
    </row>
    <row r="549" spans="1:65" s="2" customFormat="1">
      <c r="A549" s="37"/>
      <c r="B549" s="38"/>
      <c r="C549" s="39"/>
      <c r="D549" s="199" t="s">
        <v>169</v>
      </c>
      <c r="E549" s="39"/>
      <c r="F549" s="200" t="s">
        <v>1658</v>
      </c>
      <c r="G549" s="39"/>
      <c r="H549" s="39"/>
      <c r="I549" s="196"/>
      <c r="J549" s="39"/>
      <c r="K549" s="39"/>
      <c r="L549" s="42"/>
      <c r="M549" s="197"/>
      <c r="N549" s="198"/>
      <c r="O549" s="67"/>
      <c r="P549" s="67"/>
      <c r="Q549" s="67"/>
      <c r="R549" s="67"/>
      <c r="S549" s="67"/>
      <c r="T549" s="68"/>
      <c r="U549" s="37"/>
      <c r="V549" s="37"/>
      <c r="W549" s="37"/>
      <c r="X549" s="37"/>
      <c r="Y549" s="37"/>
      <c r="Z549" s="37"/>
      <c r="AA549" s="37"/>
      <c r="AB549" s="37"/>
      <c r="AC549" s="37"/>
      <c r="AD549" s="37"/>
      <c r="AE549" s="37"/>
      <c r="AT549" s="20" t="s">
        <v>169</v>
      </c>
      <c r="AU549" s="20" t="s">
        <v>81</v>
      </c>
    </row>
    <row r="550" spans="1:65" s="14" customFormat="1">
      <c r="B550" s="211"/>
      <c r="C550" s="212"/>
      <c r="D550" s="194" t="s">
        <v>176</v>
      </c>
      <c r="E550" s="213" t="s">
        <v>19</v>
      </c>
      <c r="F550" s="214" t="s">
        <v>1659</v>
      </c>
      <c r="G550" s="212"/>
      <c r="H550" s="215">
        <v>144</v>
      </c>
      <c r="I550" s="216"/>
      <c r="J550" s="212"/>
      <c r="K550" s="212"/>
      <c r="L550" s="217"/>
      <c r="M550" s="218"/>
      <c r="N550" s="219"/>
      <c r="O550" s="219"/>
      <c r="P550" s="219"/>
      <c r="Q550" s="219"/>
      <c r="R550" s="219"/>
      <c r="S550" s="219"/>
      <c r="T550" s="220"/>
      <c r="AT550" s="221" t="s">
        <v>176</v>
      </c>
      <c r="AU550" s="221" t="s">
        <v>81</v>
      </c>
      <c r="AV550" s="14" t="s">
        <v>81</v>
      </c>
      <c r="AW550" s="14" t="s">
        <v>34</v>
      </c>
      <c r="AX550" s="14" t="s">
        <v>79</v>
      </c>
      <c r="AY550" s="221" t="s">
        <v>158</v>
      </c>
    </row>
    <row r="551" spans="1:65" s="2" customFormat="1" ht="24.25" customHeight="1">
      <c r="A551" s="37"/>
      <c r="B551" s="38"/>
      <c r="C551" s="181" t="s">
        <v>1660</v>
      </c>
      <c r="D551" s="181" t="s">
        <v>160</v>
      </c>
      <c r="E551" s="182" t="s">
        <v>1661</v>
      </c>
      <c r="F551" s="183" t="s">
        <v>1662</v>
      </c>
      <c r="G551" s="184" t="s">
        <v>163</v>
      </c>
      <c r="H551" s="185">
        <v>172.5</v>
      </c>
      <c r="I551" s="186"/>
      <c r="J551" s="187">
        <f>ROUND(I551*H551,2)</f>
        <v>0</v>
      </c>
      <c r="K551" s="183" t="s">
        <v>164</v>
      </c>
      <c r="L551" s="42"/>
      <c r="M551" s="188" t="s">
        <v>19</v>
      </c>
      <c r="N551" s="189" t="s">
        <v>43</v>
      </c>
      <c r="O551" s="67"/>
      <c r="P551" s="190">
        <f>O551*H551</f>
        <v>0</v>
      </c>
      <c r="Q551" s="190">
        <v>0</v>
      </c>
      <c r="R551" s="190">
        <f>Q551*H551</f>
        <v>0</v>
      </c>
      <c r="S551" s="190">
        <v>0</v>
      </c>
      <c r="T551" s="191">
        <f>S551*H551</f>
        <v>0</v>
      </c>
      <c r="U551" s="37"/>
      <c r="V551" s="37"/>
      <c r="W551" s="37"/>
      <c r="X551" s="37"/>
      <c r="Y551" s="37"/>
      <c r="Z551" s="37"/>
      <c r="AA551" s="37"/>
      <c r="AB551" s="37"/>
      <c r="AC551" s="37"/>
      <c r="AD551" s="37"/>
      <c r="AE551" s="37"/>
      <c r="AR551" s="192" t="s">
        <v>165</v>
      </c>
      <c r="AT551" s="192" t="s">
        <v>160</v>
      </c>
      <c r="AU551" s="192" t="s">
        <v>81</v>
      </c>
      <c r="AY551" s="20" t="s">
        <v>158</v>
      </c>
      <c r="BE551" s="193">
        <f>IF(N551="základní",J551,0)</f>
        <v>0</v>
      </c>
      <c r="BF551" s="193">
        <f>IF(N551="snížená",J551,0)</f>
        <v>0</v>
      </c>
      <c r="BG551" s="193">
        <f>IF(N551="zákl. přenesená",J551,0)</f>
        <v>0</v>
      </c>
      <c r="BH551" s="193">
        <f>IF(N551="sníž. přenesená",J551,0)</f>
        <v>0</v>
      </c>
      <c r="BI551" s="193">
        <f>IF(N551="nulová",J551,0)</f>
        <v>0</v>
      </c>
      <c r="BJ551" s="20" t="s">
        <v>79</v>
      </c>
      <c r="BK551" s="193">
        <f>ROUND(I551*H551,2)</f>
        <v>0</v>
      </c>
      <c r="BL551" s="20" t="s">
        <v>165</v>
      </c>
      <c r="BM551" s="192" t="s">
        <v>1663</v>
      </c>
    </row>
    <row r="552" spans="1:65" s="2" customFormat="1" ht="18">
      <c r="A552" s="37"/>
      <c r="B552" s="38"/>
      <c r="C552" s="39"/>
      <c r="D552" s="194" t="s">
        <v>167</v>
      </c>
      <c r="E552" s="39"/>
      <c r="F552" s="195" t="s">
        <v>1664</v>
      </c>
      <c r="G552" s="39"/>
      <c r="H552" s="39"/>
      <c r="I552" s="196"/>
      <c r="J552" s="39"/>
      <c r="K552" s="39"/>
      <c r="L552" s="42"/>
      <c r="M552" s="197"/>
      <c r="N552" s="198"/>
      <c r="O552" s="67"/>
      <c r="P552" s="67"/>
      <c r="Q552" s="67"/>
      <c r="R552" s="67"/>
      <c r="S552" s="67"/>
      <c r="T552" s="68"/>
      <c r="U552" s="37"/>
      <c r="V552" s="37"/>
      <c r="W552" s="37"/>
      <c r="X552" s="37"/>
      <c r="Y552" s="37"/>
      <c r="Z552" s="37"/>
      <c r="AA552" s="37"/>
      <c r="AB552" s="37"/>
      <c r="AC552" s="37"/>
      <c r="AD552" s="37"/>
      <c r="AE552" s="37"/>
      <c r="AT552" s="20" t="s">
        <v>167</v>
      </c>
      <c r="AU552" s="20" t="s">
        <v>81</v>
      </c>
    </row>
    <row r="553" spans="1:65" s="2" customFormat="1">
      <c r="A553" s="37"/>
      <c r="B553" s="38"/>
      <c r="C553" s="39"/>
      <c r="D553" s="199" t="s">
        <v>169</v>
      </c>
      <c r="E553" s="39"/>
      <c r="F553" s="200" t="s">
        <v>1665</v>
      </c>
      <c r="G553" s="39"/>
      <c r="H553" s="39"/>
      <c r="I553" s="196"/>
      <c r="J553" s="39"/>
      <c r="K553" s="39"/>
      <c r="L553" s="42"/>
      <c r="M553" s="197"/>
      <c r="N553" s="198"/>
      <c r="O553" s="67"/>
      <c r="P553" s="67"/>
      <c r="Q553" s="67"/>
      <c r="R553" s="67"/>
      <c r="S553" s="67"/>
      <c r="T553" s="68"/>
      <c r="U553" s="37"/>
      <c r="V553" s="37"/>
      <c r="W553" s="37"/>
      <c r="X553" s="37"/>
      <c r="Y553" s="37"/>
      <c r="Z553" s="37"/>
      <c r="AA553" s="37"/>
      <c r="AB553" s="37"/>
      <c r="AC553" s="37"/>
      <c r="AD553" s="37"/>
      <c r="AE553" s="37"/>
      <c r="AT553" s="20" t="s">
        <v>169</v>
      </c>
      <c r="AU553" s="20" t="s">
        <v>81</v>
      </c>
    </row>
    <row r="554" spans="1:65" s="13" customFormat="1">
      <c r="B554" s="201"/>
      <c r="C554" s="202"/>
      <c r="D554" s="194" t="s">
        <v>176</v>
      </c>
      <c r="E554" s="203" t="s">
        <v>19</v>
      </c>
      <c r="F554" s="204" t="s">
        <v>1666</v>
      </c>
      <c r="G554" s="202"/>
      <c r="H554" s="203" t="s">
        <v>19</v>
      </c>
      <c r="I554" s="205"/>
      <c r="J554" s="202"/>
      <c r="K554" s="202"/>
      <c r="L554" s="206"/>
      <c r="M554" s="207"/>
      <c r="N554" s="208"/>
      <c r="O554" s="208"/>
      <c r="P554" s="208"/>
      <c r="Q554" s="208"/>
      <c r="R554" s="208"/>
      <c r="S554" s="208"/>
      <c r="T554" s="209"/>
      <c r="AT554" s="210" t="s">
        <v>176</v>
      </c>
      <c r="AU554" s="210" t="s">
        <v>81</v>
      </c>
      <c r="AV554" s="13" t="s">
        <v>79</v>
      </c>
      <c r="AW554" s="13" t="s">
        <v>34</v>
      </c>
      <c r="AX554" s="13" t="s">
        <v>72</v>
      </c>
      <c r="AY554" s="210" t="s">
        <v>158</v>
      </c>
    </row>
    <row r="555" spans="1:65" s="14" customFormat="1">
      <c r="B555" s="211"/>
      <c r="C555" s="212"/>
      <c r="D555" s="194" t="s">
        <v>176</v>
      </c>
      <c r="E555" s="213" t="s">
        <v>19</v>
      </c>
      <c r="F555" s="214" t="s">
        <v>1667</v>
      </c>
      <c r="G555" s="212"/>
      <c r="H555" s="215">
        <v>172.5</v>
      </c>
      <c r="I555" s="216"/>
      <c r="J555" s="212"/>
      <c r="K555" s="212"/>
      <c r="L555" s="217"/>
      <c r="M555" s="218"/>
      <c r="N555" s="219"/>
      <c r="O555" s="219"/>
      <c r="P555" s="219"/>
      <c r="Q555" s="219"/>
      <c r="R555" s="219"/>
      <c r="S555" s="219"/>
      <c r="T555" s="220"/>
      <c r="AT555" s="221" t="s">
        <v>176</v>
      </c>
      <c r="AU555" s="221" t="s">
        <v>81</v>
      </c>
      <c r="AV555" s="14" t="s">
        <v>81</v>
      </c>
      <c r="AW555" s="14" t="s">
        <v>34</v>
      </c>
      <c r="AX555" s="14" t="s">
        <v>79</v>
      </c>
      <c r="AY555" s="221" t="s">
        <v>158</v>
      </c>
    </row>
    <row r="556" spans="1:65" s="2" customFormat="1" ht="33" customHeight="1">
      <c r="A556" s="37"/>
      <c r="B556" s="38"/>
      <c r="C556" s="181" t="s">
        <v>1668</v>
      </c>
      <c r="D556" s="181" t="s">
        <v>160</v>
      </c>
      <c r="E556" s="182" t="s">
        <v>1669</v>
      </c>
      <c r="F556" s="183" t="s">
        <v>1670</v>
      </c>
      <c r="G556" s="184" t="s">
        <v>163</v>
      </c>
      <c r="H556" s="185">
        <v>7762.5</v>
      </c>
      <c r="I556" s="186"/>
      <c r="J556" s="187">
        <f>ROUND(I556*H556,2)</f>
        <v>0</v>
      </c>
      <c r="K556" s="183" t="s">
        <v>164</v>
      </c>
      <c r="L556" s="42"/>
      <c r="M556" s="188" t="s">
        <v>19</v>
      </c>
      <c r="N556" s="189" t="s">
        <v>43</v>
      </c>
      <c r="O556" s="67"/>
      <c r="P556" s="190">
        <f>O556*H556</f>
        <v>0</v>
      </c>
      <c r="Q556" s="190">
        <v>0</v>
      </c>
      <c r="R556" s="190">
        <f>Q556*H556</f>
        <v>0</v>
      </c>
      <c r="S556" s="190">
        <v>0</v>
      </c>
      <c r="T556" s="191">
        <f>S556*H556</f>
        <v>0</v>
      </c>
      <c r="U556" s="37"/>
      <c r="V556" s="37"/>
      <c r="W556" s="37"/>
      <c r="X556" s="37"/>
      <c r="Y556" s="37"/>
      <c r="Z556" s="37"/>
      <c r="AA556" s="37"/>
      <c r="AB556" s="37"/>
      <c r="AC556" s="37"/>
      <c r="AD556" s="37"/>
      <c r="AE556" s="37"/>
      <c r="AR556" s="192" t="s">
        <v>165</v>
      </c>
      <c r="AT556" s="192" t="s">
        <v>160</v>
      </c>
      <c r="AU556" s="192" t="s">
        <v>81</v>
      </c>
      <c r="AY556" s="20" t="s">
        <v>158</v>
      </c>
      <c r="BE556" s="193">
        <f>IF(N556="základní",J556,0)</f>
        <v>0</v>
      </c>
      <c r="BF556" s="193">
        <f>IF(N556="snížená",J556,0)</f>
        <v>0</v>
      </c>
      <c r="BG556" s="193">
        <f>IF(N556="zákl. přenesená",J556,0)</f>
        <v>0</v>
      </c>
      <c r="BH556" s="193">
        <f>IF(N556="sníž. přenesená",J556,0)</f>
        <v>0</v>
      </c>
      <c r="BI556" s="193">
        <f>IF(N556="nulová",J556,0)</f>
        <v>0</v>
      </c>
      <c r="BJ556" s="20" t="s">
        <v>79</v>
      </c>
      <c r="BK556" s="193">
        <f>ROUND(I556*H556,2)</f>
        <v>0</v>
      </c>
      <c r="BL556" s="20" t="s">
        <v>165</v>
      </c>
      <c r="BM556" s="192" t="s">
        <v>1671</v>
      </c>
    </row>
    <row r="557" spans="1:65" s="2" customFormat="1" ht="18">
      <c r="A557" s="37"/>
      <c r="B557" s="38"/>
      <c r="C557" s="39"/>
      <c r="D557" s="194" t="s">
        <v>167</v>
      </c>
      <c r="E557" s="39"/>
      <c r="F557" s="195" t="s">
        <v>1672</v>
      </c>
      <c r="G557" s="39"/>
      <c r="H557" s="39"/>
      <c r="I557" s="196"/>
      <c r="J557" s="39"/>
      <c r="K557" s="39"/>
      <c r="L557" s="42"/>
      <c r="M557" s="197"/>
      <c r="N557" s="198"/>
      <c r="O557" s="67"/>
      <c r="P557" s="67"/>
      <c r="Q557" s="67"/>
      <c r="R557" s="67"/>
      <c r="S557" s="67"/>
      <c r="T557" s="68"/>
      <c r="U557" s="37"/>
      <c r="V557" s="37"/>
      <c r="W557" s="37"/>
      <c r="X557" s="37"/>
      <c r="Y557" s="37"/>
      <c r="Z557" s="37"/>
      <c r="AA557" s="37"/>
      <c r="AB557" s="37"/>
      <c r="AC557" s="37"/>
      <c r="AD557" s="37"/>
      <c r="AE557" s="37"/>
      <c r="AT557" s="20" t="s">
        <v>167</v>
      </c>
      <c r="AU557" s="20" t="s">
        <v>81</v>
      </c>
    </row>
    <row r="558" spans="1:65" s="2" customFormat="1">
      <c r="A558" s="37"/>
      <c r="B558" s="38"/>
      <c r="C558" s="39"/>
      <c r="D558" s="199" t="s">
        <v>169</v>
      </c>
      <c r="E558" s="39"/>
      <c r="F558" s="200" t="s">
        <v>1673</v>
      </c>
      <c r="G558" s="39"/>
      <c r="H558" s="39"/>
      <c r="I558" s="196"/>
      <c r="J558" s="39"/>
      <c r="K558" s="39"/>
      <c r="L558" s="42"/>
      <c r="M558" s="197"/>
      <c r="N558" s="198"/>
      <c r="O558" s="67"/>
      <c r="P558" s="67"/>
      <c r="Q558" s="67"/>
      <c r="R558" s="67"/>
      <c r="S558" s="67"/>
      <c r="T558" s="68"/>
      <c r="U558" s="37"/>
      <c r="V558" s="37"/>
      <c r="W558" s="37"/>
      <c r="X558" s="37"/>
      <c r="Y558" s="37"/>
      <c r="Z558" s="37"/>
      <c r="AA558" s="37"/>
      <c r="AB558" s="37"/>
      <c r="AC558" s="37"/>
      <c r="AD558" s="37"/>
      <c r="AE558" s="37"/>
      <c r="AT558" s="20" t="s">
        <v>169</v>
      </c>
      <c r="AU558" s="20" t="s">
        <v>81</v>
      </c>
    </row>
    <row r="559" spans="1:65" s="13" customFormat="1">
      <c r="B559" s="201"/>
      <c r="C559" s="202"/>
      <c r="D559" s="194" t="s">
        <v>176</v>
      </c>
      <c r="E559" s="203" t="s">
        <v>19</v>
      </c>
      <c r="F559" s="204" t="s">
        <v>1674</v>
      </c>
      <c r="G559" s="202"/>
      <c r="H559" s="203" t="s">
        <v>19</v>
      </c>
      <c r="I559" s="205"/>
      <c r="J559" s="202"/>
      <c r="K559" s="202"/>
      <c r="L559" s="206"/>
      <c r="M559" s="207"/>
      <c r="N559" s="208"/>
      <c r="O559" s="208"/>
      <c r="P559" s="208"/>
      <c r="Q559" s="208"/>
      <c r="R559" s="208"/>
      <c r="S559" s="208"/>
      <c r="T559" s="209"/>
      <c r="AT559" s="210" t="s">
        <v>176</v>
      </c>
      <c r="AU559" s="210" t="s">
        <v>81</v>
      </c>
      <c r="AV559" s="13" t="s">
        <v>79</v>
      </c>
      <c r="AW559" s="13" t="s">
        <v>34</v>
      </c>
      <c r="AX559" s="13" t="s">
        <v>72</v>
      </c>
      <c r="AY559" s="210" t="s">
        <v>158</v>
      </c>
    </row>
    <row r="560" spans="1:65" s="14" customFormat="1">
      <c r="B560" s="211"/>
      <c r="C560" s="212"/>
      <c r="D560" s="194" t="s">
        <v>176</v>
      </c>
      <c r="E560" s="213" t="s">
        <v>19</v>
      </c>
      <c r="F560" s="214" t="s">
        <v>1675</v>
      </c>
      <c r="G560" s="212"/>
      <c r="H560" s="215">
        <v>7762.5</v>
      </c>
      <c r="I560" s="216"/>
      <c r="J560" s="212"/>
      <c r="K560" s="212"/>
      <c r="L560" s="217"/>
      <c r="M560" s="218"/>
      <c r="N560" s="219"/>
      <c r="O560" s="219"/>
      <c r="P560" s="219"/>
      <c r="Q560" s="219"/>
      <c r="R560" s="219"/>
      <c r="S560" s="219"/>
      <c r="T560" s="220"/>
      <c r="AT560" s="221" t="s">
        <v>176</v>
      </c>
      <c r="AU560" s="221" t="s">
        <v>81</v>
      </c>
      <c r="AV560" s="14" t="s">
        <v>81</v>
      </c>
      <c r="AW560" s="14" t="s">
        <v>34</v>
      </c>
      <c r="AX560" s="14" t="s">
        <v>72</v>
      </c>
      <c r="AY560" s="221" t="s">
        <v>158</v>
      </c>
    </row>
    <row r="561" spans="1:65" s="15" customFormat="1">
      <c r="B561" s="222"/>
      <c r="C561" s="223"/>
      <c r="D561" s="194" t="s">
        <v>176</v>
      </c>
      <c r="E561" s="224" t="s">
        <v>19</v>
      </c>
      <c r="F561" s="225" t="s">
        <v>179</v>
      </c>
      <c r="G561" s="223"/>
      <c r="H561" s="226">
        <v>7762.5</v>
      </c>
      <c r="I561" s="227"/>
      <c r="J561" s="223"/>
      <c r="K561" s="223"/>
      <c r="L561" s="228"/>
      <c r="M561" s="229"/>
      <c r="N561" s="230"/>
      <c r="O561" s="230"/>
      <c r="P561" s="230"/>
      <c r="Q561" s="230"/>
      <c r="R561" s="230"/>
      <c r="S561" s="230"/>
      <c r="T561" s="231"/>
      <c r="AT561" s="232" t="s">
        <v>176</v>
      </c>
      <c r="AU561" s="232" t="s">
        <v>81</v>
      </c>
      <c r="AV561" s="15" t="s">
        <v>165</v>
      </c>
      <c r="AW561" s="15" t="s">
        <v>34</v>
      </c>
      <c r="AX561" s="15" t="s">
        <v>79</v>
      </c>
      <c r="AY561" s="232" t="s">
        <v>158</v>
      </c>
    </row>
    <row r="562" spans="1:65" s="2" customFormat="1" ht="24.25" customHeight="1">
      <c r="A562" s="37"/>
      <c r="B562" s="38"/>
      <c r="C562" s="181" t="s">
        <v>1676</v>
      </c>
      <c r="D562" s="181" t="s">
        <v>160</v>
      </c>
      <c r="E562" s="182" t="s">
        <v>1677</v>
      </c>
      <c r="F562" s="183" t="s">
        <v>1678</v>
      </c>
      <c r="G562" s="184" t="s">
        <v>163</v>
      </c>
      <c r="H562" s="185">
        <v>172.5</v>
      </c>
      <c r="I562" s="186"/>
      <c r="J562" s="187">
        <f>ROUND(I562*H562,2)</f>
        <v>0</v>
      </c>
      <c r="K562" s="183" t="s">
        <v>164</v>
      </c>
      <c r="L562" s="42"/>
      <c r="M562" s="188" t="s">
        <v>19</v>
      </c>
      <c r="N562" s="189" t="s">
        <v>43</v>
      </c>
      <c r="O562" s="67"/>
      <c r="P562" s="190">
        <f>O562*H562</f>
        <v>0</v>
      </c>
      <c r="Q562" s="190">
        <v>0</v>
      </c>
      <c r="R562" s="190">
        <f>Q562*H562</f>
        <v>0</v>
      </c>
      <c r="S562" s="190">
        <v>0</v>
      </c>
      <c r="T562" s="191">
        <f>S562*H562</f>
        <v>0</v>
      </c>
      <c r="U562" s="37"/>
      <c r="V562" s="37"/>
      <c r="W562" s="37"/>
      <c r="X562" s="37"/>
      <c r="Y562" s="37"/>
      <c r="Z562" s="37"/>
      <c r="AA562" s="37"/>
      <c r="AB562" s="37"/>
      <c r="AC562" s="37"/>
      <c r="AD562" s="37"/>
      <c r="AE562" s="37"/>
      <c r="AR562" s="192" t="s">
        <v>165</v>
      </c>
      <c r="AT562" s="192" t="s">
        <v>160</v>
      </c>
      <c r="AU562" s="192" t="s">
        <v>81</v>
      </c>
      <c r="AY562" s="20" t="s">
        <v>158</v>
      </c>
      <c r="BE562" s="193">
        <f>IF(N562="základní",J562,0)</f>
        <v>0</v>
      </c>
      <c r="BF562" s="193">
        <f>IF(N562="snížená",J562,0)</f>
        <v>0</v>
      </c>
      <c r="BG562" s="193">
        <f>IF(N562="zákl. přenesená",J562,0)</f>
        <v>0</v>
      </c>
      <c r="BH562" s="193">
        <f>IF(N562="sníž. přenesená",J562,0)</f>
        <v>0</v>
      </c>
      <c r="BI562" s="193">
        <f>IF(N562="nulová",J562,0)</f>
        <v>0</v>
      </c>
      <c r="BJ562" s="20" t="s">
        <v>79</v>
      </c>
      <c r="BK562" s="193">
        <f>ROUND(I562*H562,2)</f>
        <v>0</v>
      </c>
      <c r="BL562" s="20" t="s">
        <v>165</v>
      </c>
      <c r="BM562" s="192" t="s">
        <v>1679</v>
      </c>
    </row>
    <row r="563" spans="1:65" s="2" customFormat="1" ht="18">
      <c r="A563" s="37"/>
      <c r="B563" s="38"/>
      <c r="C563" s="39"/>
      <c r="D563" s="194" t="s">
        <v>167</v>
      </c>
      <c r="E563" s="39"/>
      <c r="F563" s="195" t="s">
        <v>1680</v>
      </c>
      <c r="G563" s="39"/>
      <c r="H563" s="39"/>
      <c r="I563" s="196"/>
      <c r="J563" s="39"/>
      <c r="K563" s="39"/>
      <c r="L563" s="42"/>
      <c r="M563" s="197"/>
      <c r="N563" s="198"/>
      <c r="O563" s="67"/>
      <c r="P563" s="67"/>
      <c r="Q563" s="67"/>
      <c r="R563" s="67"/>
      <c r="S563" s="67"/>
      <c r="T563" s="68"/>
      <c r="U563" s="37"/>
      <c r="V563" s="37"/>
      <c r="W563" s="37"/>
      <c r="X563" s="37"/>
      <c r="Y563" s="37"/>
      <c r="Z563" s="37"/>
      <c r="AA563" s="37"/>
      <c r="AB563" s="37"/>
      <c r="AC563" s="37"/>
      <c r="AD563" s="37"/>
      <c r="AE563" s="37"/>
      <c r="AT563" s="20" t="s">
        <v>167</v>
      </c>
      <c r="AU563" s="20" t="s">
        <v>81</v>
      </c>
    </row>
    <row r="564" spans="1:65" s="2" customFormat="1">
      <c r="A564" s="37"/>
      <c r="B564" s="38"/>
      <c r="C564" s="39"/>
      <c r="D564" s="199" t="s">
        <v>169</v>
      </c>
      <c r="E564" s="39"/>
      <c r="F564" s="200" t="s">
        <v>1681</v>
      </c>
      <c r="G564" s="39"/>
      <c r="H564" s="39"/>
      <c r="I564" s="196"/>
      <c r="J564" s="39"/>
      <c r="K564" s="39"/>
      <c r="L564" s="42"/>
      <c r="M564" s="197"/>
      <c r="N564" s="198"/>
      <c r="O564" s="67"/>
      <c r="P564" s="67"/>
      <c r="Q564" s="67"/>
      <c r="R564" s="67"/>
      <c r="S564" s="67"/>
      <c r="T564" s="68"/>
      <c r="U564" s="37"/>
      <c r="V564" s="37"/>
      <c r="W564" s="37"/>
      <c r="X564" s="37"/>
      <c r="Y564" s="37"/>
      <c r="Z564" s="37"/>
      <c r="AA564" s="37"/>
      <c r="AB564" s="37"/>
      <c r="AC564" s="37"/>
      <c r="AD564" s="37"/>
      <c r="AE564" s="37"/>
      <c r="AT564" s="20" t="s">
        <v>169</v>
      </c>
      <c r="AU564" s="20" t="s">
        <v>81</v>
      </c>
    </row>
    <row r="565" spans="1:65" s="14" customFormat="1">
      <c r="B565" s="211"/>
      <c r="C565" s="212"/>
      <c r="D565" s="194" t="s">
        <v>176</v>
      </c>
      <c r="E565" s="213" t="s">
        <v>19</v>
      </c>
      <c r="F565" s="214" t="s">
        <v>1682</v>
      </c>
      <c r="G565" s="212"/>
      <c r="H565" s="215">
        <v>172.5</v>
      </c>
      <c r="I565" s="216"/>
      <c r="J565" s="212"/>
      <c r="K565" s="212"/>
      <c r="L565" s="217"/>
      <c r="M565" s="218"/>
      <c r="N565" s="219"/>
      <c r="O565" s="219"/>
      <c r="P565" s="219"/>
      <c r="Q565" s="219"/>
      <c r="R565" s="219"/>
      <c r="S565" s="219"/>
      <c r="T565" s="220"/>
      <c r="AT565" s="221" t="s">
        <v>176</v>
      </c>
      <c r="AU565" s="221" t="s">
        <v>81</v>
      </c>
      <c r="AV565" s="14" t="s">
        <v>81</v>
      </c>
      <c r="AW565" s="14" t="s">
        <v>34</v>
      </c>
      <c r="AX565" s="14" t="s">
        <v>79</v>
      </c>
      <c r="AY565" s="221" t="s">
        <v>158</v>
      </c>
    </row>
    <row r="566" spans="1:65" s="2" customFormat="1" ht="16.5" customHeight="1">
      <c r="A566" s="37"/>
      <c r="B566" s="38"/>
      <c r="C566" s="181" t="s">
        <v>1683</v>
      </c>
      <c r="D566" s="181" t="s">
        <v>160</v>
      </c>
      <c r="E566" s="182" t="s">
        <v>1684</v>
      </c>
      <c r="F566" s="183" t="s">
        <v>1685</v>
      </c>
      <c r="G566" s="184" t="s">
        <v>183</v>
      </c>
      <c r="H566" s="185">
        <v>1.26</v>
      </c>
      <c r="I566" s="186"/>
      <c r="J566" s="187">
        <f>ROUND(I566*H566,2)</f>
        <v>0</v>
      </c>
      <c r="K566" s="183" t="s">
        <v>164</v>
      </c>
      <c r="L566" s="42"/>
      <c r="M566" s="188" t="s">
        <v>19</v>
      </c>
      <c r="N566" s="189" t="s">
        <v>43</v>
      </c>
      <c r="O566" s="67"/>
      <c r="P566" s="190">
        <f>O566*H566</f>
        <v>0</v>
      </c>
      <c r="Q566" s="190">
        <v>0.12</v>
      </c>
      <c r="R566" s="190">
        <f>Q566*H566</f>
        <v>0.1512</v>
      </c>
      <c r="S566" s="190">
        <v>2.2000000000000002</v>
      </c>
      <c r="T566" s="191">
        <f>S566*H566</f>
        <v>2.7720000000000002</v>
      </c>
      <c r="U566" s="37"/>
      <c r="V566" s="37"/>
      <c r="W566" s="37"/>
      <c r="X566" s="37"/>
      <c r="Y566" s="37"/>
      <c r="Z566" s="37"/>
      <c r="AA566" s="37"/>
      <c r="AB566" s="37"/>
      <c r="AC566" s="37"/>
      <c r="AD566" s="37"/>
      <c r="AE566" s="37"/>
      <c r="AR566" s="192" t="s">
        <v>165</v>
      </c>
      <c r="AT566" s="192" t="s">
        <v>160</v>
      </c>
      <c r="AU566" s="192" t="s">
        <v>81</v>
      </c>
      <c r="AY566" s="20" t="s">
        <v>158</v>
      </c>
      <c r="BE566" s="193">
        <f>IF(N566="základní",J566,0)</f>
        <v>0</v>
      </c>
      <c r="BF566" s="193">
        <f>IF(N566="snížená",J566,0)</f>
        <v>0</v>
      </c>
      <c r="BG566" s="193">
        <f>IF(N566="zákl. přenesená",J566,0)</f>
        <v>0</v>
      </c>
      <c r="BH566" s="193">
        <f>IF(N566="sníž. přenesená",J566,0)</f>
        <v>0</v>
      </c>
      <c r="BI566" s="193">
        <f>IF(N566="nulová",J566,0)</f>
        <v>0</v>
      </c>
      <c r="BJ566" s="20" t="s">
        <v>79</v>
      </c>
      <c r="BK566" s="193">
        <f>ROUND(I566*H566,2)</f>
        <v>0</v>
      </c>
      <c r="BL566" s="20" t="s">
        <v>165</v>
      </c>
      <c r="BM566" s="192" t="s">
        <v>1686</v>
      </c>
    </row>
    <row r="567" spans="1:65" s="2" customFormat="1">
      <c r="A567" s="37"/>
      <c r="B567" s="38"/>
      <c r="C567" s="39"/>
      <c r="D567" s="194" t="s">
        <v>167</v>
      </c>
      <c r="E567" s="39"/>
      <c r="F567" s="195" t="s">
        <v>1687</v>
      </c>
      <c r="G567" s="39"/>
      <c r="H567" s="39"/>
      <c r="I567" s="196"/>
      <c r="J567" s="39"/>
      <c r="K567" s="39"/>
      <c r="L567" s="42"/>
      <c r="M567" s="197"/>
      <c r="N567" s="198"/>
      <c r="O567" s="67"/>
      <c r="P567" s="67"/>
      <c r="Q567" s="67"/>
      <c r="R567" s="67"/>
      <c r="S567" s="67"/>
      <c r="T567" s="68"/>
      <c r="U567" s="37"/>
      <c r="V567" s="37"/>
      <c r="W567" s="37"/>
      <c r="X567" s="37"/>
      <c r="Y567" s="37"/>
      <c r="Z567" s="37"/>
      <c r="AA567" s="37"/>
      <c r="AB567" s="37"/>
      <c r="AC567" s="37"/>
      <c r="AD567" s="37"/>
      <c r="AE567" s="37"/>
      <c r="AT567" s="20" t="s">
        <v>167</v>
      </c>
      <c r="AU567" s="20" t="s">
        <v>81</v>
      </c>
    </row>
    <row r="568" spans="1:65" s="2" customFormat="1">
      <c r="A568" s="37"/>
      <c r="B568" s="38"/>
      <c r="C568" s="39"/>
      <c r="D568" s="199" t="s">
        <v>169</v>
      </c>
      <c r="E568" s="39"/>
      <c r="F568" s="200" t="s">
        <v>1688</v>
      </c>
      <c r="G568" s="39"/>
      <c r="H568" s="39"/>
      <c r="I568" s="196"/>
      <c r="J568" s="39"/>
      <c r="K568" s="39"/>
      <c r="L568" s="42"/>
      <c r="M568" s="197"/>
      <c r="N568" s="198"/>
      <c r="O568" s="67"/>
      <c r="P568" s="67"/>
      <c r="Q568" s="67"/>
      <c r="R568" s="67"/>
      <c r="S568" s="67"/>
      <c r="T568" s="68"/>
      <c r="U568" s="37"/>
      <c r="V568" s="37"/>
      <c r="W568" s="37"/>
      <c r="X568" s="37"/>
      <c r="Y568" s="37"/>
      <c r="Z568" s="37"/>
      <c r="AA568" s="37"/>
      <c r="AB568" s="37"/>
      <c r="AC568" s="37"/>
      <c r="AD568" s="37"/>
      <c r="AE568" s="37"/>
      <c r="AT568" s="20" t="s">
        <v>169</v>
      </c>
      <c r="AU568" s="20" t="s">
        <v>81</v>
      </c>
    </row>
    <row r="569" spans="1:65" s="13" customFormat="1">
      <c r="B569" s="201"/>
      <c r="C569" s="202"/>
      <c r="D569" s="194" t="s">
        <v>176</v>
      </c>
      <c r="E569" s="203" t="s">
        <v>19</v>
      </c>
      <c r="F569" s="204" t="s">
        <v>1689</v>
      </c>
      <c r="G569" s="202"/>
      <c r="H569" s="203" t="s">
        <v>19</v>
      </c>
      <c r="I569" s="205"/>
      <c r="J569" s="202"/>
      <c r="K569" s="202"/>
      <c r="L569" s="206"/>
      <c r="M569" s="207"/>
      <c r="N569" s="208"/>
      <c r="O569" s="208"/>
      <c r="P569" s="208"/>
      <c r="Q569" s="208"/>
      <c r="R569" s="208"/>
      <c r="S569" s="208"/>
      <c r="T569" s="209"/>
      <c r="AT569" s="210" t="s">
        <v>176</v>
      </c>
      <c r="AU569" s="210" t="s">
        <v>81</v>
      </c>
      <c r="AV569" s="13" t="s">
        <v>79</v>
      </c>
      <c r="AW569" s="13" t="s">
        <v>34</v>
      </c>
      <c r="AX569" s="13" t="s">
        <v>72</v>
      </c>
      <c r="AY569" s="210" t="s">
        <v>158</v>
      </c>
    </row>
    <row r="570" spans="1:65" s="14" customFormat="1">
      <c r="B570" s="211"/>
      <c r="C570" s="212"/>
      <c r="D570" s="194" t="s">
        <v>176</v>
      </c>
      <c r="E570" s="213" t="s">
        <v>19</v>
      </c>
      <c r="F570" s="214" t="s">
        <v>1690</v>
      </c>
      <c r="G570" s="212"/>
      <c r="H570" s="215">
        <v>0.63</v>
      </c>
      <c r="I570" s="216"/>
      <c r="J570" s="212"/>
      <c r="K570" s="212"/>
      <c r="L570" s="217"/>
      <c r="M570" s="218"/>
      <c r="N570" s="219"/>
      <c r="O570" s="219"/>
      <c r="P570" s="219"/>
      <c r="Q570" s="219"/>
      <c r="R570" s="219"/>
      <c r="S570" s="219"/>
      <c r="T570" s="220"/>
      <c r="AT570" s="221" t="s">
        <v>176</v>
      </c>
      <c r="AU570" s="221" t="s">
        <v>81</v>
      </c>
      <c r="AV570" s="14" t="s">
        <v>81</v>
      </c>
      <c r="AW570" s="14" t="s">
        <v>34</v>
      </c>
      <c r="AX570" s="14" t="s">
        <v>72</v>
      </c>
      <c r="AY570" s="221" t="s">
        <v>158</v>
      </c>
    </row>
    <row r="571" spans="1:65" s="14" customFormat="1">
      <c r="B571" s="211"/>
      <c r="C571" s="212"/>
      <c r="D571" s="194" t="s">
        <v>176</v>
      </c>
      <c r="E571" s="213" t="s">
        <v>19</v>
      </c>
      <c r="F571" s="214" t="s">
        <v>1690</v>
      </c>
      <c r="G571" s="212"/>
      <c r="H571" s="215">
        <v>0.63</v>
      </c>
      <c r="I571" s="216"/>
      <c r="J571" s="212"/>
      <c r="K571" s="212"/>
      <c r="L571" s="217"/>
      <c r="M571" s="218"/>
      <c r="N571" s="219"/>
      <c r="O571" s="219"/>
      <c r="P571" s="219"/>
      <c r="Q571" s="219"/>
      <c r="R571" s="219"/>
      <c r="S571" s="219"/>
      <c r="T571" s="220"/>
      <c r="AT571" s="221" t="s">
        <v>176</v>
      </c>
      <c r="AU571" s="221" t="s">
        <v>81</v>
      </c>
      <c r="AV571" s="14" t="s">
        <v>81</v>
      </c>
      <c r="AW571" s="14" t="s">
        <v>34</v>
      </c>
      <c r="AX571" s="14" t="s">
        <v>72</v>
      </c>
      <c r="AY571" s="221" t="s">
        <v>158</v>
      </c>
    </row>
    <row r="572" spans="1:65" s="15" customFormat="1">
      <c r="B572" s="222"/>
      <c r="C572" s="223"/>
      <c r="D572" s="194" t="s">
        <v>176</v>
      </c>
      <c r="E572" s="224" t="s">
        <v>19</v>
      </c>
      <c r="F572" s="225" t="s">
        <v>179</v>
      </c>
      <c r="G572" s="223"/>
      <c r="H572" s="226">
        <v>1.26</v>
      </c>
      <c r="I572" s="227"/>
      <c r="J572" s="223"/>
      <c r="K572" s="223"/>
      <c r="L572" s="228"/>
      <c r="M572" s="229"/>
      <c r="N572" s="230"/>
      <c r="O572" s="230"/>
      <c r="P572" s="230"/>
      <c r="Q572" s="230"/>
      <c r="R572" s="230"/>
      <c r="S572" s="230"/>
      <c r="T572" s="231"/>
      <c r="AT572" s="232" t="s">
        <v>176</v>
      </c>
      <c r="AU572" s="232" t="s">
        <v>81</v>
      </c>
      <c r="AV572" s="15" t="s">
        <v>165</v>
      </c>
      <c r="AW572" s="15" t="s">
        <v>34</v>
      </c>
      <c r="AX572" s="15" t="s">
        <v>79</v>
      </c>
      <c r="AY572" s="232" t="s">
        <v>158</v>
      </c>
    </row>
    <row r="573" spans="1:65" s="2" customFormat="1" ht="16.5" customHeight="1">
      <c r="A573" s="37"/>
      <c r="B573" s="38"/>
      <c r="C573" s="181" t="s">
        <v>1691</v>
      </c>
      <c r="D573" s="181" t="s">
        <v>160</v>
      </c>
      <c r="E573" s="182" t="s">
        <v>1692</v>
      </c>
      <c r="F573" s="183" t="s">
        <v>1693</v>
      </c>
      <c r="G573" s="184" t="s">
        <v>183</v>
      </c>
      <c r="H573" s="185">
        <v>2.58</v>
      </c>
      <c r="I573" s="186"/>
      <c r="J573" s="187">
        <f>ROUND(I573*H573,2)</f>
        <v>0</v>
      </c>
      <c r="K573" s="183" t="s">
        <v>164</v>
      </c>
      <c r="L573" s="42"/>
      <c r="M573" s="188" t="s">
        <v>19</v>
      </c>
      <c r="N573" s="189" t="s">
        <v>43</v>
      </c>
      <c r="O573" s="67"/>
      <c r="P573" s="190">
        <f>O573*H573</f>
        <v>0</v>
      </c>
      <c r="Q573" s="190">
        <v>0.12171</v>
      </c>
      <c r="R573" s="190">
        <f>Q573*H573</f>
        <v>0.31401180000000001</v>
      </c>
      <c r="S573" s="190">
        <v>2.4</v>
      </c>
      <c r="T573" s="191">
        <f>S573*H573</f>
        <v>6.1920000000000002</v>
      </c>
      <c r="U573" s="37"/>
      <c r="V573" s="37"/>
      <c r="W573" s="37"/>
      <c r="X573" s="37"/>
      <c r="Y573" s="37"/>
      <c r="Z573" s="37"/>
      <c r="AA573" s="37"/>
      <c r="AB573" s="37"/>
      <c r="AC573" s="37"/>
      <c r="AD573" s="37"/>
      <c r="AE573" s="37"/>
      <c r="AR573" s="192" t="s">
        <v>165</v>
      </c>
      <c r="AT573" s="192" t="s">
        <v>160</v>
      </c>
      <c r="AU573" s="192" t="s">
        <v>81</v>
      </c>
      <c r="AY573" s="20" t="s">
        <v>158</v>
      </c>
      <c r="BE573" s="193">
        <f>IF(N573="základní",J573,0)</f>
        <v>0</v>
      </c>
      <c r="BF573" s="193">
        <f>IF(N573="snížená",J573,0)</f>
        <v>0</v>
      </c>
      <c r="BG573" s="193">
        <f>IF(N573="zákl. přenesená",J573,0)</f>
        <v>0</v>
      </c>
      <c r="BH573" s="193">
        <f>IF(N573="sníž. přenesená",J573,0)</f>
        <v>0</v>
      </c>
      <c r="BI573" s="193">
        <f>IF(N573="nulová",J573,0)</f>
        <v>0</v>
      </c>
      <c r="BJ573" s="20" t="s">
        <v>79</v>
      </c>
      <c r="BK573" s="193">
        <f>ROUND(I573*H573,2)</f>
        <v>0</v>
      </c>
      <c r="BL573" s="20" t="s">
        <v>165</v>
      </c>
      <c r="BM573" s="192" t="s">
        <v>1694</v>
      </c>
    </row>
    <row r="574" spans="1:65" s="2" customFormat="1">
      <c r="A574" s="37"/>
      <c r="B574" s="38"/>
      <c r="C574" s="39"/>
      <c r="D574" s="194" t="s">
        <v>167</v>
      </c>
      <c r="E574" s="39"/>
      <c r="F574" s="195" t="s">
        <v>1695</v>
      </c>
      <c r="G574" s="39"/>
      <c r="H574" s="39"/>
      <c r="I574" s="196"/>
      <c r="J574" s="39"/>
      <c r="K574" s="39"/>
      <c r="L574" s="42"/>
      <c r="M574" s="197"/>
      <c r="N574" s="198"/>
      <c r="O574" s="67"/>
      <c r="P574" s="67"/>
      <c r="Q574" s="67"/>
      <c r="R574" s="67"/>
      <c r="S574" s="67"/>
      <c r="T574" s="68"/>
      <c r="U574" s="37"/>
      <c r="V574" s="37"/>
      <c r="W574" s="37"/>
      <c r="X574" s="37"/>
      <c r="Y574" s="37"/>
      <c r="Z574" s="37"/>
      <c r="AA574" s="37"/>
      <c r="AB574" s="37"/>
      <c r="AC574" s="37"/>
      <c r="AD574" s="37"/>
      <c r="AE574" s="37"/>
      <c r="AT574" s="20" t="s">
        <v>167</v>
      </c>
      <c r="AU574" s="20" t="s">
        <v>81</v>
      </c>
    </row>
    <row r="575" spans="1:65" s="2" customFormat="1">
      <c r="A575" s="37"/>
      <c r="B575" s="38"/>
      <c r="C575" s="39"/>
      <c r="D575" s="199" t="s">
        <v>169</v>
      </c>
      <c r="E575" s="39"/>
      <c r="F575" s="200" t="s">
        <v>1696</v>
      </c>
      <c r="G575" s="39"/>
      <c r="H575" s="39"/>
      <c r="I575" s="196"/>
      <c r="J575" s="39"/>
      <c r="K575" s="39"/>
      <c r="L575" s="42"/>
      <c r="M575" s="197"/>
      <c r="N575" s="198"/>
      <c r="O575" s="67"/>
      <c r="P575" s="67"/>
      <c r="Q575" s="67"/>
      <c r="R575" s="67"/>
      <c r="S575" s="67"/>
      <c r="T575" s="68"/>
      <c r="U575" s="37"/>
      <c r="V575" s="37"/>
      <c r="W575" s="37"/>
      <c r="X575" s="37"/>
      <c r="Y575" s="37"/>
      <c r="Z575" s="37"/>
      <c r="AA575" s="37"/>
      <c r="AB575" s="37"/>
      <c r="AC575" s="37"/>
      <c r="AD575" s="37"/>
      <c r="AE575" s="37"/>
      <c r="AT575" s="20" t="s">
        <v>169</v>
      </c>
      <c r="AU575" s="20" t="s">
        <v>81</v>
      </c>
    </row>
    <row r="576" spans="1:65" s="13" customFormat="1">
      <c r="B576" s="201"/>
      <c r="C576" s="202"/>
      <c r="D576" s="194" t="s">
        <v>176</v>
      </c>
      <c r="E576" s="203" t="s">
        <v>19</v>
      </c>
      <c r="F576" s="204" t="s">
        <v>1697</v>
      </c>
      <c r="G576" s="202"/>
      <c r="H576" s="203" t="s">
        <v>19</v>
      </c>
      <c r="I576" s="205"/>
      <c r="J576" s="202"/>
      <c r="K576" s="202"/>
      <c r="L576" s="206"/>
      <c r="M576" s="207"/>
      <c r="N576" s="208"/>
      <c r="O576" s="208"/>
      <c r="P576" s="208"/>
      <c r="Q576" s="208"/>
      <c r="R576" s="208"/>
      <c r="S576" s="208"/>
      <c r="T576" s="209"/>
      <c r="AT576" s="210" t="s">
        <v>176</v>
      </c>
      <c r="AU576" s="210" t="s">
        <v>81</v>
      </c>
      <c r="AV576" s="13" t="s">
        <v>79</v>
      </c>
      <c r="AW576" s="13" t="s">
        <v>34</v>
      </c>
      <c r="AX576" s="13" t="s">
        <v>72</v>
      </c>
      <c r="AY576" s="210" t="s">
        <v>158</v>
      </c>
    </row>
    <row r="577" spans="1:65" s="14" customFormat="1">
      <c r="B577" s="211"/>
      <c r="C577" s="212"/>
      <c r="D577" s="194" t="s">
        <v>176</v>
      </c>
      <c r="E577" s="213" t="s">
        <v>19</v>
      </c>
      <c r="F577" s="214" t="s">
        <v>1698</v>
      </c>
      <c r="G577" s="212"/>
      <c r="H577" s="215">
        <v>2.58</v>
      </c>
      <c r="I577" s="216"/>
      <c r="J577" s="212"/>
      <c r="K577" s="212"/>
      <c r="L577" s="217"/>
      <c r="M577" s="218"/>
      <c r="N577" s="219"/>
      <c r="O577" s="219"/>
      <c r="P577" s="219"/>
      <c r="Q577" s="219"/>
      <c r="R577" s="219"/>
      <c r="S577" s="219"/>
      <c r="T577" s="220"/>
      <c r="AT577" s="221" t="s">
        <v>176</v>
      </c>
      <c r="AU577" s="221" t="s">
        <v>81</v>
      </c>
      <c r="AV577" s="14" t="s">
        <v>81</v>
      </c>
      <c r="AW577" s="14" t="s">
        <v>34</v>
      </c>
      <c r="AX577" s="14" t="s">
        <v>79</v>
      </c>
      <c r="AY577" s="221" t="s">
        <v>158</v>
      </c>
    </row>
    <row r="578" spans="1:65" s="2" customFormat="1" ht="24.25" customHeight="1">
      <c r="A578" s="37"/>
      <c r="B578" s="38"/>
      <c r="C578" s="181" t="s">
        <v>1699</v>
      </c>
      <c r="D578" s="181" t="s">
        <v>160</v>
      </c>
      <c r="E578" s="182" t="s">
        <v>1700</v>
      </c>
      <c r="F578" s="183" t="s">
        <v>1701</v>
      </c>
      <c r="G578" s="184" t="s">
        <v>282</v>
      </c>
      <c r="H578" s="185">
        <v>160</v>
      </c>
      <c r="I578" s="186"/>
      <c r="J578" s="187">
        <f>ROUND(I578*H578,2)</f>
        <v>0</v>
      </c>
      <c r="K578" s="183" t="s">
        <v>164</v>
      </c>
      <c r="L578" s="42"/>
      <c r="M578" s="188" t="s">
        <v>19</v>
      </c>
      <c r="N578" s="189" t="s">
        <v>43</v>
      </c>
      <c r="O578" s="67"/>
      <c r="P578" s="190">
        <f>O578*H578</f>
        <v>0</v>
      </c>
      <c r="Q578" s="190">
        <v>0</v>
      </c>
      <c r="R578" s="190">
        <f>Q578*H578</f>
        <v>0</v>
      </c>
      <c r="S578" s="190">
        <v>1E-3</v>
      </c>
      <c r="T578" s="191">
        <f>S578*H578</f>
        <v>0.16</v>
      </c>
      <c r="U578" s="37"/>
      <c r="V578" s="37"/>
      <c r="W578" s="37"/>
      <c r="X578" s="37"/>
      <c r="Y578" s="37"/>
      <c r="Z578" s="37"/>
      <c r="AA578" s="37"/>
      <c r="AB578" s="37"/>
      <c r="AC578" s="37"/>
      <c r="AD578" s="37"/>
      <c r="AE578" s="37"/>
      <c r="AR578" s="192" t="s">
        <v>165</v>
      </c>
      <c r="AT578" s="192" t="s">
        <v>160</v>
      </c>
      <c r="AU578" s="192" t="s">
        <v>81</v>
      </c>
      <c r="AY578" s="20" t="s">
        <v>158</v>
      </c>
      <c r="BE578" s="193">
        <f>IF(N578="základní",J578,0)</f>
        <v>0</v>
      </c>
      <c r="BF578" s="193">
        <f>IF(N578="snížená",J578,0)</f>
        <v>0</v>
      </c>
      <c r="BG578" s="193">
        <f>IF(N578="zákl. přenesená",J578,0)</f>
        <v>0</v>
      </c>
      <c r="BH578" s="193">
        <f>IF(N578="sníž. přenesená",J578,0)</f>
        <v>0</v>
      </c>
      <c r="BI578" s="193">
        <f>IF(N578="nulová",J578,0)</f>
        <v>0</v>
      </c>
      <c r="BJ578" s="20" t="s">
        <v>79</v>
      </c>
      <c r="BK578" s="193">
        <f>ROUND(I578*H578,2)</f>
        <v>0</v>
      </c>
      <c r="BL578" s="20" t="s">
        <v>165</v>
      </c>
      <c r="BM578" s="192" t="s">
        <v>1702</v>
      </c>
    </row>
    <row r="579" spans="1:65" s="2" customFormat="1" ht="45">
      <c r="A579" s="37"/>
      <c r="B579" s="38"/>
      <c r="C579" s="39"/>
      <c r="D579" s="194" t="s">
        <v>167</v>
      </c>
      <c r="E579" s="39"/>
      <c r="F579" s="195" t="s">
        <v>1703</v>
      </c>
      <c r="G579" s="39"/>
      <c r="H579" s="39"/>
      <c r="I579" s="196"/>
      <c r="J579" s="39"/>
      <c r="K579" s="39"/>
      <c r="L579" s="42"/>
      <c r="M579" s="197"/>
      <c r="N579" s="198"/>
      <c r="O579" s="67"/>
      <c r="P579" s="67"/>
      <c r="Q579" s="67"/>
      <c r="R579" s="67"/>
      <c r="S579" s="67"/>
      <c r="T579" s="68"/>
      <c r="U579" s="37"/>
      <c r="V579" s="37"/>
      <c r="W579" s="37"/>
      <c r="X579" s="37"/>
      <c r="Y579" s="37"/>
      <c r="Z579" s="37"/>
      <c r="AA579" s="37"/>
      <c r="AB579" s="37"/>
      <c r="AC579" s="37"/>
      <c r="AD579" s="37"/>
      <c r="AE579" s="37"/>
      <c r="AT579" s="20" t="s">
        <v>167</v>
      </c>
      <c r="AU579" s="20" t="s">
        <v>81</v>
      </c>
    </row>
    <row r="580" spans="1:65" s="2" customFormat="1">
      <c r="A580" s="37"/>
      <c r="B580" s="38"/>
      <c r="C580" s="39"/>
      <c r="D580" s="199" t="s">
        <v>169</v>
      </c>
      <c r="E580" s="39"/>
      <c r="F580" s="200" t="s">
        <v>1704</v>
      </c>
      <c r="G580" s="39"/>
      <c r="H580" s="39"/>
      <c r="I580" s="196"/>
      <c r="J580" s="39"/>
      <c r="K580" s="39"/>
      <c r="L580" s="42"/>
      <c r="M580" s="197"/>
      <c r="N580" s="198"/>
      <c r="O580" s="67"/>
      <c r="P580" s="67"/>
      <c r="Q580" s="67"/>
      <c r="R580" s="67"/>
      <c r="S580" s="67"/>
      <c r="T580" s="68"/>
      <c r="U580" s="37"/>
      <c r="V580" s="37"/>
      <c r="W580" s="37"/>
      <c r="X580" s="37"/>
      <c r="Y580" s="37"/>
      <c r="Z580" s="37"/>
      <c r="AA580" s="37"/>
      <c r="AB580" s="37"/>
      <c r="AC580" s="37"/>
      <c r="AD580" s="37"/>
      <c r="AE580" s="37"/>
      <c r="AT580" s="20" t="s">
        <v>169</v>
      </c>
      <c r="AU580" s="20" t="s">
        <v>81</v>
      </c>
    </row>
    <row r="581" spans="1:65" s="13" customFormat="1">
      <c r="B581" s="201"/>
      <c r="C581" s="202"/>
      <c r="D581" s="194" t="s">
        <v>176</v>
      </c>
      <c r="E581" s="203" t="s">
        <v>19</v>
      </c>
      <c r="F581" s="204" t="s">
        <v>1705</v>
      </c>
      <c r="G581" s="202"/>
      <c r="H581" s="203" t="s">
        <v>19</v>
      </c>
      <c r="I581" s="205"/>
      <c r="J581" s="202"/>
      <c r="K581" s="202"/>
      <c r="L581" s="206"/>
      <c r="M581" s="207"/>
      <c r="N581" s="208"/>
      <c r="O581" s="208"/>
      <c r="P581" s="208"/>
      <c r="Q581" s="208"/>
      <c r="R581" s="208"/>
      <c r="S581" s="208"/>
      <c r="T581" s="209"/>
      <c r="AT581" s="210" t="s">
        <v>176</v>
      </c>
      <c r="AU581" s="210" t="s">
        <v>81</v>
      </c>
      <c r="AV581" s="13" t="s">
        <v>79</v>
      </c>
      <c r="AW581" s="13" t="s">
        <v>34</v>
      </c>
      <c r="AX581" s="13" t="s">
        <v>72</v>
      </c>
      <c r="AY581" s="210" t="s">
        <v>158</v>
      </c>
    </row>
    <row r="582" spans="1:65" s="14" customFormat="1">
      <c r="B582" s="211"/>
      <c r="C582" s="212"/>
      <c r="D582" s="194" t="s">
        <v>176</v>
      </c>
      <c r="E582" s="213" t="s">
        <v>19</v>
      </c>
      <c r="F582" s="214" t="s">
        <v>1397</v>
      </c>
      <c r="G582" s="212"/>
      <c r="H582" s="215">
        <v>160</v>
      </c>
      <c r="I582" s="216"/>
      <c r="J582" s="212"/>
      <c r="K582" s="212"/>
      <c r="L582" s="217"/>
      <c r="M582" s="218"/>
      <c r="N582" s="219"/>
      <c r="O582" s="219"/>
      <c r="P582" s="219"/>
      <c r="Q582" s="219"/>
      <c r="R582" s="219"/>
      <c r="S582" s="219"/>
      <c r="T582" s="220"/>
      <c r="AT582" s="221" t="s">
        <v>176</v>
      </c>
      <c r="AU582" s="221" t="s">
        <v>81</v>
      </c>
      <c r="AV582" s="14" t="s">
        <v>81</v>
      </c>
      <c r="AW582" s="14" t="s">
        <v>34</v>
      </c>
      <c r="AX582" s="14" t="s">
        <v>72</v>
      </c>
      <c r="AY582" s="221" t="s">
        <v>158</v>
      </c>
    </row>
    <row r="583" spans="1:65" s="15" customFormat="1">
      <c r="B583" s="222"/>
      <c r="C583" s="223"/>
      <c r="D583" s="194" t="s">
        <v>176</v>
      </c>
      <c r="E583" s="224" t="s">
        <v>19</v>
      </c>
      <c r="F583" s="225" t="s">
        <v>179</v>
      </c>
      <c r="G583" s="223"/>
      <c r="H583" s="226">
        <v>160</v>
      </c>
      <c r="I583" s="227"/>
      <c r="J583" s="223"/>
      <c r="K583" s="223"/>
      <c r="L583" s="228"/>
      <c r="M583" s="229"/>
      <c r="N583" s="230"/>
      <c r="O583" s="230"/>
      <c r="P583" s="230"/>
      <c r="Q583" s="230"/>
      <c r="R583" s="230"/>
      <c r="S583" s="230"/>
      <c r="T583" s="231"/>
      <c r="AT583" s="232" t="s">
        <v>176</v>
      </c>
      <c r="AU583" s="232" t="s">
        <v>81</v>
      </c>
      <c r="AV583" s="15" t="s">
        <v>165</v>
      </c>
      <c r="AW583" s="15" t="s">
        <v>34</v>
      </c>
      <c r="AX583" s="15" t="s">
        <v>79</v>
      </c>
      <c r="AY583" s="232" t="s">
        <v>158</v>
      </c>
    </row>
    <row r="584" spans="1:65" s="2" customFormat="1" ht="16.5" customHeight="1">
      <c r="A584" s="37"/>
      <c r="B584" s="38"/>
      <c r="C584" s="181" t="s">
        <v>1706</v>
      </c>
      <c r="D584" s="181" t="s">
        <v>160</v>
      </c>
      <c r="E584" s="182" t="s">
        <v>1076</v>
      </c>
      <c r="F584" s="183" t="s">
        <v>1077</v>
      </c>
      <c r="G584" s="184" t="s">
        <v>191</v>
      </c>
      <c r="H584" s="185">
        <v>13.6</v>
      </c>
      <c r="I584" s="186"/>
      <c r="J584" s="187">
        <f>ROUND(I584*H584,2)</f>
        <v>0</v>
      </c>
      <c r="K584" s="183" t="s">
        <v>164</v>
      </c>
      <c r="L584" s="42"/>
      <c r="M584" s="188" t="s">
        <v>19</v>
      </c>
      <c r="N584" s="189" t="s">
        <v>43</v>
      </c>
      <c r="O584" s="67"/>
      <c r="P584" s="190">
        <f>O584*H584</f>
        <v>0</v>
      </c>
      <c r="Q584" s="190">
        <v>8.0000000000000007E-5</v>
      </c>
      <c r="R584" s="190">
        <f>Q584*H584</f>
        <v>1.088E-3</v>
      </c>
      <c r="S584" s="190">
        <v>1.7999999999999999E-2</v>
      </c>
      <c r="T584" s="191">
        <f>S584*H584</f>
        <v>0.24479999999999996</v>
      </c>
      <c r="U584" s="37"/>
      <c r="V584" s="37"/>
      <c r="W584" s="37"/>
      <c r="X584" s="37"/>
      <c r="Y584" s="37"/>
      <c r="Z584" s="37"/>
      <c r="AA584" s="37"/>
      <c r="AB584" s="37"/>
      <c r="AC584" s="37"/>
      <c r="AD584" s="37"/>
      <c r="AE584" s="37"/>
      <c r="AR584" s="192" t="s">
        <v>165</v>
      </c>
      <c r="AT584" s="192" t="s">
        <v>160</v>
      </c>
      <c r="AU584" s="192" t="s">
        <v>81</v>
      </c>
      <c r="AY584" s="20" t="s">
        <v>158</v>
      </c>
      <c r="BE584" s="193">
        <f>IF(N584="základní",J584,0)</f>
        <v>0</v>
      </c>
      <c r="BF584" s="193">
        <f>IF(N584="snížená",J584,0)</f>
        <v>0</v>
      </c>
      <c r="BG584" s="193">
        <f>IF(N584="zákl. přenesená",J584,0)</f>
        <v>0</v>
      </c>
      <c r="BH584" s="193">
        <f>IF(N584="sníž. přenesená",J584,0)</f>
        <v>0</v>
      </c>
      <c r="BI584" s="193">
        <f>IF(N584="nulová",J584,0)</f>
        <v>0</v>
      </c>
      <c r="BJ584" s="20" t="s">
        <v>79</v>
      </c>
      <c r="BK584" s="193">
        <f>ROUND(I584*H584,2)</f>
        <v>0</v>
      </c>
      <c r="BL584" s="20" t="s">
        <v>165</v>
      </c>
      <c r="BM584" s="192" t="s">
        <v>1707</v>
      </c>
    </row>
    <row r="585" spans="1:65" s="2" customFormat="1">
      <c r="A585" s="37"/>
      <c r="B585" s="38"/>
      <c r="C585" s="39"/>
      <c r="D585" s="194" t="s">
        <v>167</v>
      </c>
      <c r="E585" s="39"/>
      <c r="F585" s="195" t="s">
        <v>1079</v>
      </c>
      <c r="G585" s="39"/>
      <c r="H585" s="39"/>
      <c r="I585" s="196"/>
      <c r="J585" s="39"/>
      <c r="K585" s="39"/>
      <c r="L585" s="42"/>
      <c r="M585" s="197"/>
      <c r="N585" s="198"/>
      <c r="O585" s="67"/>
      <c r="P585" s="67"/>
      <c r="Q585" s="67"/>
      <c r="R585" s="67"/>
      <c r="S585" s="67"/>
      <c r="T585" s="68"/>
      <c r="U585" s="37"/>
      <c r="V585" s="37"/>
      <c r="W585" s="37"/>
      <c r="X585" s="37"/>
      <c r="Y585" s="37"/>
      <c r="Z585" s="37"/>
      <c r="AA585" s="37"/>
      <c r="AB585" s="37"/>
      <c r="AC585" s="37"/>
      <c r="AD585" s="37"/>
      <c r="AE585" s="37"/>
      <c r="AT585" s="20" t="s">
        <v>167</v>
      </c>
      <c r="AU585" s="20" t="s">
        <v>81</v>
      </c>
    </row>
    <row r="586" spans="1:65" s="2" customFormat="1">
      <c r="A586" s="37"/>
      <c r="B586" s="38"/>
      <c r="C586" s="39"/>
      <c r="D586" s="199" t="s">
        <v>169</v>
      </c>
      <c r="E586" s="39"/>
      <c r="F586" s="200" t="s">
        <v>1080</v>
      </c>
      <c r="G586" s="39"/>
      <c r="H586" s="39"/>
      <c r="I586" s="196"/>
      <c r="J586" s="39"/>
      <c r="K586" s="39"/>
      <c r="L586" s="42"/>
      <c r="M586" s="197"/>
      <c r="N586" s="198"/>
      <c r="O586" s="67"/>
      <c r="P586" s="67"/>
      <c r="Q586" s="67"/>
      <c r="R586" s="67"/>
      <c r="S586" s="67"/>
      <c r="T586" s="68"/>
      <c r="U586" s="37"/>
      <c r="V586" s="37"/>
      <c r="W586" s="37"/>
      <c r="X586" s="37"/>
      <c r="Y586" s="37"/>
      <c r="Z586" s="37"/>
      <c r="AA586" s="37"/>
      <c r="AB586" s="37"/>
      <c r="AC586" s="37"/>
      <c r="AD586" s="37"/>
      <c r="AE586" s="37"/>
      <c r="AT586" s="20" t="s">
        <v>169</v>
      </c>
      <c r="AU586" s="20" t="s">
        <v>81</v>
      </c>
    </row>
    <row r="587" spans="1:65" s="13" customFormat="1">
      <c r="B587" s="201"/>
      <c r="C587" s="202"/>
      <c r="D587" s="194" t="s">
        <v>176</v>
      </c>
      <c r="E587" s="203" t="s">
        <v>19</v>
      </c>
      <c r="F587" s="204" t="s">
        <v>1708</v>
      </c>
      <c r="G587" s="202"/>
      <c r="H587" s="203" t="s">
        <v>19</v>
      </c>
      <c r="I587" s="205"/>
      <c r="J587" s="202"/>
      <c r="K587" s="202"/>
      <c r="L587" s="206"/>
      <c r="M587" s="207"/>
      <c r="N587" s="208"/>
      <c r="O587" s="208"/>
      <c r="P587" s="208"/>
      <c r="Q587" s="208"/>
      <c r="R587" s="208"/>
      <c r="S587" s="208"/>
      <c r="T587" s="209"/>
      <c r="AT587" s="210" t="s">
        <v>176</v>
      </c>
      <c r="AU587" s="210" t="s">
        <v>81</v>
      </c>
      <c r="AV587" s="13" t="s">
        <v>79</v>
      </c>
      <c r="AW587" s="13" t="s">
        <v>34</v>
      </c>
      <c r="AX587" s="13" t="s">
        <v>72</v>
      </c>
      <c r="AY587" s="210" t="s">
        <v>158</v>
      </c>
    </row>
    <row r="588" spans="1:65" s="14" customFormat="1">
      <c r="B588" s="211"/>
      <c r="C588" s="212"/>
      <c r="D588" s="194" t="s">
        <v>176</v>
      </c>
      <c r="E588" s="213" t="s">
        <v>19</v>
      </c>
      <c r="F588" s="214" t="s">
        <v>1709</v>
      </c>
      <c r="G588" s="212"/>
      <c r="H588" s="215">
        <v>13.6</v>
      </c>
      <c r="I588" s="216"/>
      <c r="J588" s="212"/>
      <c r="K588" s="212"/>
      <c r="L588" s="217"/>
      <c r="M588" s="218"/>
      <c r="N588" s="219"/>
      <c r="O588" s="219"/>
      <c r="P588" s="219"/>
      <c r="Q588" s="219"/>
      <c r="R588" s="219"/>
      <c r="S588" s="219"/>
      <c r="T588" s="220"/>
      <c r="AT588" s="221" t="s">
        <v>176</v>
      </c>
      <c r="AU588" s="221" t="s">
        <v>81</v>
      </c>
      <c r="AV588" s="14" t="s">
        <v>81</v>
      </c>
      <c r="AW588" s="14" t="s">
        <v>34</v>
      </c>
      <c r="AX588" s="14" t="s">
        <v>79</v>
      </c>
      <c r="AY588" s="221" t="s">
        <v>158</v>
      </c>
    </row>
    <row r="589" spans="1:65" s="2" customFormat="1" ht="33" customHeight="1">
      <c r="A589" s="37"/>
      <c r="B589" s="38"/>
      <c r="C589" s="181" t="s">
        <v>1710</v>
      </c>
      <c r="D589" s="181" t="s">
        <v>160</v>
      </c>
      <c r="E589" s="182" t="s">
        <v>1711</v>
      </c>
      <c r="F589" s="183" t="s">
        <v>1712</v>
      </c>
      <c r="G589" s="184" t="s">
        <v>375</v>
      </c>
      <c r="H589" s="185">
        <v>32</v>
      </c>
      <c r="I589" s="186"/>
      <c r="J589" s="187">
        <f>ROUND(I589*H589,2)</f>
        <v>0</v>
      </c>
      <c r="K589" s="183" t="s">
        <v>419</v>
      </c>
      <c r="L589" s="42"/>
      <c r="M589" s="188" t="s">
        <v>19</v>
      </c>
      <c r="N589" s="189" t="s">
        <v>43</v>
      </c>
      <c r="O589" s="67"/>
      <c r="P589" s="190">
        <f>O589*H589</f>
        <v>0</v>
      </c>
      <c r="Q589" s="190">
        <v>8.0000000000000007E-5</v>
      </c>
      <c r="R589" s="190">
        <f>Q589*H589</f>
        <v>2.5600000000000002E-3</v>
      </c>
      <c r="S589" s="190">
        <v>0</v>
      </c>
      <c r="T589" s="191">
        <f>S589*H589</f>
        <v>0</v>
      </c>
      <c r="U589" s="37"/>
      <c r="V589" s="37"/>
      <c r="W589" s="37"/>
      <c r="X589" s="37"/>
      <c r="Y589" s="37"/>
      <c r="Z589" s="37"/>
      <c r="AA589" s="37"/>
      <c r="AB589" s="37"/>
      <c r="AC589" s="37"/>
      <c r="AD589" s="37"/>
      <c r="AE589" s="37"/>
      <c r="AR589" s="192" t="s">
        <v>165</v>
      </c>
      <c r="AT589" s="192" t="s">
        <v>160</v>
      </c>
      <c r="AU589" s="192" t="s">
        <v>81</v>
      </c>
      <c r="AY589" s="20" t="s">
        <v>158</v>
      </c>
      <c r="BE589" s="193">
        <f>IF(N589="základní",J589,0)</f>
        <v>0</v>
      </c>
      <c r="BF589" s="193">
        <f>IF(N589="snížená",J589,0)</f>
        <v>0</v>
      </c>
      <c r="BG589" s="193">
        <f>IF(N589="zákl. přenesená",J589,0)</f>
        <v>0</v>
      </c>
      <c r="BH589" s="193">
        <f>IF(N589="sníž. přenesená",J589,0)</f>
        <v>0</v>
      </c>
      <c r="BI589" s="193">
        <f>IF(N589="nulová",J589,0)</f>
        <v>0</v>
      </c>
      <c r="BJ589" s="20" t="s">
        <v>79</v>
      </c>
      <c r="BK589" s="193">
        <f>ROUND(I589*H589,2)</f>
        <v>0</v>
      </c>
      <c r="BL589" s="20" t="s">
        <v>165</v>
      </c>
      <c r="BM589" s="192" t="s">
        <v>1713</v>
      </c>
    </row>
    <row r="590" spans="1:65" s="2" customFormat="1" ht="18">
      <c r="A590" s="37"/>
      <c r="B590" s="38"/>
      <c r="C590" s="39"/>
      <c r="D590" s="194" t="s">
        <v>167</v>
      </c>
      <c r="E590" s="39"/>
      <c r="F590" s="195" t="s">
        <v>1714</v>
      </c>
      <c r="G590" s="39"/>
      <c r="H590" s="39"/>
      <c r="I590" s="196"/>
      <c r="J590" s="39"/>
      <c r="K590" s="39"/>
      <c r="L590" s="42"/>
      <c r="M590" s="197"/>
      <c r="N590" s="198"/>
      <c r="O590" s="67"/>
      <c r="P590" s="67"/>
      <c r="Q590" s="67"/>
      <c r="R590" s="67"/>
      <c r="S590" s="67"/>
      <c r="T590" s="68"/>
      <c r="U590" s="37"/>
      <c r="V590" s="37"/>
      <c r="W590" s="37"/>
      <c r="X590" s="37"/>
      <c r="Y590" s="37"/>
      <c r="Z590" s="37"/>
      <c r="AA590" s="37"/>
      <c r="AB590" s="37"/>
      <c r="AC590" s="37"/>
      <c r="AD590" s="37"/>
      <c r="AE590" s="37"/>
      <c r="AT590" s="20" t="s">
        <v>167</v>
      </c>
      <c r="AU590" s="20" t="s">
        <v>81</v>
      </c>
    </row>
    <row r="591" spans="1:65" s="2" customFormat="1">
      <c r="A591" s="37"/>
      <c r="B591" s="38"/>
      <c r="C591" s="39"/>
      <c r="D591" s="199" t="s">
        <v>169</v>
      </c>
      <c r="E591" s="39"/>
      <c r="F591" s="200" t="s">
        <v>1715</v>
      </c>
      <c r="G591" s="39"/>
      <c r="H591" s="39"/>
      <c r="I591" s="196"/>
      <c r="J591" s="39"/>
      <c r="K591" s="39"/>
      <c r="L591" s="42"/>
      <c r="M591" s="197"/>
      <c r="N591" s="198"/>
      <c r="O591" s="67"/>
      <c r="P591" s="67"/>
      <c r="Q591" s="67"/>
      <c r="R591" s="67"/>
      <c r="S591" s="67"/>
      <c r="T591" s="68"/>
      <c r="U591" s="37"/>
      <c r="V591" s="37"/>
      <c r="W591" s="37"/>
      <c r="X591" s="37"/>
      <c r="Y591" s="37"/>
      <c r="Z591" s="37"/>
      <c r="AA591" s="37"/>
      <c r="AB591" s="37"/>
      <c r="AC591" s="37"/>
      <c r="AD591" s="37"/>
      <c r="AE591" s="37"/>
      <c r="AT591" s="20" t="s">
        <v>169</v>
      </c>
      <c r="AU591" s="20" t="s">
        <v>81</v>
      </c>
    </row>
    <row r="592" spans="1:65" s="14" customFormat="1">
      <c r="B592" s="211"/>
      <c r="C592" s="212"/>
      <c r="D592" s="194" t="s">
        <v>176</v>
      </c>
      <c r="E592" s="213" t="s">
        <v>19</v>
      </c>
      <c r="F592" s="214" t="s">
        <v>1716</v>
      </c>
      <c r="G592" s="212"/>
      <c r="H592" s="215">
        <v>16</v>
      </c>
      <c r="I592" s="216"/>
      <c r="J592" s="212"/>
      <c r="K592" s="212"/>
      <c r="L592" s="217"/>
      <c r="M592" s="218"/>
      <c r="N592" s="219"/>
      <c r="O592" s="219"/>
      <c r="P592" s="219"/>
      <c r="Q592" s="219"/>
      <c r="R592" s="219"/>
      <c r="S592" s="219"/>
      <c r="T592" s="220"/>
      <c r="AT592" s="221" t="s">
        <v>176</v>
      </c>
      <c r="AU592" s="221" t="s">
        <v>81</v>
      </c>
      <c r="AV592" s="14" t="s">
        <v>81</v>
      </c>
      <c r="AW592" s="14" t="s">
        <v>34</v>
      </c>
      <c r="AX592" s="14" t="s">
        <v>72</v>
      </c>
      <c r="AY592" s="221" t="s">
        <v>158</v>
      </c>
    </row>
    <row r="593" spans="1:65" s="14" customFormat="1">
      <c r="B593" s="211"/>
      <c r="C593" s="212"/>
      <c r="D593" s="194" t="s">
        <v>176</v>
      </c>
      <c r="E593" s="213" t="s">
        <v>19</v>
      </c>
      <c r="F593" s="214" t="s">
        <v>1717</v>
      </c>
      <c r="G593" s="212"/>
      <c r="H593" s="215">
        <v>16</v>
      </c>
      <c r="I593" s="216"/>
      <c r="J593" s="212"/>
      <c r="K593" s="212"/>
      <c r="L593" s="217"/>
      <c r="M593" s="218"/>
      <c r="N593" s="219"/>
      <c r="O593" s="219"/>
      <c r="P593" s="219"/>
      <c r="Q593" s="219"/>
      <c r="R593" s="219"/>
      <c r="S593" s="219"/>
      <c r="T593" s="220"/>
      <c r="AT593" s="221" t="s">
        <v>176</v>
      </c>
      <c r="AU593" s="221" t="s">
        <v>81</v>
      </c>
      <c r="AV593" s="14" t="s">
        <v>81</v>
      </c>
      <c r="AW593" s="14" t="s">
        <v>34</v>
      </c>
      <c r="AX593" s="14" t="s">
        <v>72</v>
      </c>
      <c r="AY593" s="221" t="s">
        <v>158</v>
      </c>
    </row>
    <row r="594" spans="1:65" s="15" customFormat="1">
      <c r="B594" s="222"/>
      <c r="C594" s="223"/>
      <c r="D594" s="194" t="s">
        <v>176</v>
      </c>
      <c r="E594" s="224" t="s">
        <v>19</v>
      </c>
      <c r="F594" s="225" t="s">
        <v>179</v>
      </c>
      <c r="G594" s="223"/>
      <c r="H594" s="226">
        <v>32</v>
      </c>
      <c r="I594" s="227"/>
      <c r="J594" s="223"/>
      <c r="K594" s="223"/>
      <c r="L594" s="228"/>
      <c r="M594" s="229"/>
      <c r="N594" s="230"/>
      <c r="O594" s="230"/>
      <c r="P594" s="230"/>
      <c r="Q594" s="230"/>
      <c r="R594" s="230"/>
      <c r="S594" s="230"/>
      <c r="T594" s="231"/>
      <c r="AT594" s="232" t="s">
        <v>176</v>
      </c>
      <c r="AU594" s="232" t="s">
        <v>81</v>
      </c>
      <c r="AV594" s="15" t="s">
        <v>165</v>
      </c>
      <c r="AW594" s="15" t="s">
        <v>34</v>
      </c>
      <c r="AX594" s="15" t="s">
        <v>79</v>
      </c>
      <c r="AY594" s="232" t="s">
        <v>158</v>
      </c>
    </row>
    <row r="595" spans="1:65" s="2" customFormat="1" ht="21.75" customHeight="1">
      <c r="A595" s="37"/>
      <c r="B595" s="38"/>
      <c r="C595" s="181" t="s">
        <v>1718</v>
      </c>
      <c r="D595" s="181" t="s">
        <v>160</v>
      </c>
      <c r="E595" s="182" t="s">
        <v>1719</v>
      </c>
      <c r="F595" s="183" t="s">
        <v>1720</v>
      </c>
      <c r="G595" s="184" t="s">
        <v>163</v>
      </c>
      <c r="H595" s="185">
        <v>63.27</v>
      </c>
      <c r="I595" s="186"/>
      <c r="J595" s="187">
        <f>ROUND(I595*H595,2)</f>
        <v>0</v>
      </c>
      <c r="K595" s="183" t="s">
        <v>164</v>
      </c>
      <c r="L595" s="42"/>
      <c r="M595" s="188" t="s">
        <v>19</v>
      </c>
      <c r="N595" s="189" t="s">
        <v>43</v>
      </c>
      <c r="O595" s="67"/>
      <c r="P595" s="190">
        <f>O595*H595</f>
        <v>0</v>
      </c>
      <c r="Q595" s="190">
        <v>0</v>
      </c>
      <c r="R595" s="190">
        <f>Q595*H595</f>
        <v>0</v>
      </c>
      <c r="S595" s="190">
        <v>2.1999999999999999E-2</v>
      </c>
      <c r="T595" s="191">
        <f>S595*H595</f>
        <v>1.39194</v>
      </c>
      <c r="U595" s="37"/>
      <c r="V595" s="37"/>
      <c r="W595" s="37"/>
      <c r="X595" s="37"/>
      <c r="Y595" s="37"/>
      <c r="Z595" s="37"/>
      <c r="AA595" s="37"/>
      <c r="AB595" s="37"/>
      <c r="AC595" s="37"/>
      <c r="AD595" s="37"/>
      <c r="AE595" s="37"/>
      <c r="AR595" s="192" t="s">
        <v>165</v>
      </c>
      <c r="AT595" s="192" t="s">
        <v>160</v>
      </c>
      <c r="AU595" s="192" t="s">
        <v>81</v>
      </c>
      <c r="AY595" s="20" t="s">
        <v>158</v>
      </c>
      <c r="BE595" s="193">
        <f>IF(N595="základní",J595,0)</f>
        <v>0</v>
      </c>
      <c r="BF595" s="193">
        <f>IF(N595="snížená",J595,0)</f>
        <v>0</v>
      </c>
      <c r="BG595" s="193">
        <f>IF(N595="zákl. přenesená",J595,0)</f>
        <v>0</v>
      </c>
      <c r="BH595" s="193">
        <f>IF(N595="sníž. přenesená",J595,0)</f>
        <v>0</v>
      </c>
      <c r="BI595" s="193">
        <f>IF(N595="nulová",J595,0)</f>
        <v>0</v>
      </c>
      <c r="BJ595" s="20" t="s">
        <v>79</v>
      </c>
      <c r="BK595" s="193">
        <f>ROUND(I595*H595,2)</f>
        <v>0</v>
      </c>
      <c r="BL595" s="20" t="s">
        <v>165</v>
      </c>
      <c r="BM595" s="192" t="s">
        <v>1721</v>
      </c>
    </row>
    <row r="596" spans="1:65" s="2" customFormat="1">
      <c r="A596" s="37"/>
      <c r="B596" s="38"/>
      <c r="C596" s="39"/>
      <c r="D596" s="194" t="s">
        <v>167</v>
      </c>
      <c r="E596" s="39"/>
      <c r="F596" s="195" t="s">
        <v>1722</v>
      </c>
      <c r="G596" s="39"/>
      <c r="H596" s="39"/>
      <c r="I596" s="196"/>
      <c r="J596" s="39"/>
      <c r="K596" s="39"/>
      <c r="L596" s="42"/>
      <c r="M596" s="197"/>
      <c r="N596" s="198"/>
      <c r="O596" s="67"/>
      <c r="P596" s="67"/>
      <c r="Q596" s="67"/>
      <c r="R596" s="67"/>
      <c r="S596" s="67"/>
      <c r="T596" s="68"/>
      <c r="U596" s="37"/>
      <c r="V596" s="37"/>
      <c r="W596" s="37"/>
      <c r="X596" s="37"/>
      <c r="Y596" s="37"/>
      <c r="Z596" s="37"/>
      <c r="AA596" s="37"/>
      <c r="AB596" s="37"/>
      <c r="AC596" s="37"/>
      <c r="AD596" s="37"/>
      <c r="AE596" s="37"/>
      <c r="AT596" s="20" t="s">
        <v>167</v>
      </c>
      <c r="AU596" s="20" t="s">
        <v>81</v>
      </c>
    </row>
    <row r="597" spans="1:65" s="2" customFormat="1">
      <c r="A597" s="37"/>
      <c r="B597" s="38"/>
      <c r="C597" s="39"/>
      <c r="D597" s="199" t="s">
        <v>169</v>
      </c>
      <c r="E597" s="39"/>
      <c r="F597" s="200" t="s">
        <v>1723</v>
      </c>
      <c r="G597" s="39"/>
      <c r="H597" s="39"/>
      <c r="I597" s="196"/>
      <c r="J597" s="39"/>
      <c r="K597" s="39"/>
      <c r="L597" s="42"/>
      <c r="M597" s="197"/>
      <c r="N597" s="198"/>
      <c r="O597" s="67"/>
      <c r="P597" s="67"/>
      <c r="Q597" s="67"/>
      <c r="R597" s="67"/>
      <c r="S597" s="67"/>
      <c r="T597" s="68"/>
      <c r="U597" s="37"/>
      <c r="V597" s="37"/>
      <c r="W597" s="37"/>
      <c r="X597" s="37"/>
      <c r="Y597" s="37"/>
      <c r="Z597" s="37"/>
      <c r="AA597" s="37"/>
      <c r="AB597" s="37"/>
      <c r="AC597" s="37"/>
      <c r="AD597" s="37"/>
      <c r="AE597" s="37"/>
      <c r="AT597" s="20" t="s">
        <v>169</v>
      </c>
      <c r="AU597" s="20" t="s">
        <v>81</v>
      </c>
    </row>
    <row r="598" spans="1:65" s="13" customFormat="1">
      <c r="B598" s="201"/>
      <c r="C598" s="202"/>
      <c r="D598" s="194" t="s">
        <v>176</v>
      </c>
      <c r="E598" s="203" t="s">
        <v>19</v>
      </c>
      <c r="F598" s="204" t="s">
        <v>1724</v>
      </c>
      <c r="G598" s="202"/>
      <c r="H598" s="203" t="s">
        <v>19</v>
      </c>
      <c r="I598" s="205"/>
      <c r="J598" s="202"/>
      <c r="K598" s="202"/>
      <c r="L598" s="206"/>
      <c r="M598" s="207"/>
      <c r="N598" s="208"/>
      <c r="O598" s="208"/>
      <c r="P598" s="208"/>
      <c r="Q598" s="208"/>
      <c r="R598" s="208"/>
      <c r="S598" s="208"/>
      <c r="T598" s="209"/>
      <c r="AT598" s="210" t="s">
        <v>176</v>
      </c>
      <c r="AU598" s="210" t="s">
        <v>81</v>
      </c>
      <c r="AV598" s="13" t="s">
        <v>79</v>
      </c>
      <c r="AW598" s="13" t="s">
        <v>34</v>
      </c>
      <c r="AX598" s="13" t="s">
        <v>72</v>
      </c>
      <c r="AY598" s="210" t="s">
        <v>158</v>
      </c>
    </row>
    <row r="599" spans="1:65" s="13" customFormat="1">
      <c r="B599" s="201"/>
      <c r="C599" s="202"/>
      <c r="D599" s="194" t="s">
        <v>176</v>
      </c>
      <c r="E599" s="203" t="s">
        <v>19</v>
      </c>
      <c r="F599" s="204" t="s">
        <v>1725</v>
      </c>
      <c r="G599" s="202"/>
      <c r="H599" s="203" t="s">
        <v>19</v>
      </c>
      <c r="I599" s="205"/>
      <c r="J599" s="202"/>
      <c r="K599" s="202"/>
      <c r="L599" s="206"/>
      <c r="M599" s="207"/>
      <c r="N599" s="208"/>
      <c r="O599" s="208"/>
      <c r="P599" s="208"/>
      <c r="Q599" s="208"/>
      <c r="R599" s="208"/>
      <c r="S599" s="208"/>
      <c r="T599" s="209"/>
      <c r="AT599" s="210" t="s">
        <v>176</v>
      </c>
      <c r="AU599" s="210" t="s">
        <v>81</v>
      </c>
      <c r="AV599" s="13" t="s">
        <v>79</v>
      </c>
      <c r="AW599" s="13" t="s">
        <v>34</v>
      </c>
      <c r="AX599" s="13" t="s">
        <v>72</v>
      </c>
      <c r="AY599" s="210" t="s">
        <v>158</v>
      </c>
    </row>
    <row r="600" spans="1:65" s="14" customFormat="1">
      <c r="B600" s="211"/>
      <c r="C600" s="212"/>
      <c r="D600" s="194" t="s">
        <v>176</v>
      </c>
      <c r="E600" s="213" t="s">
        <v>19</v>
      </c>
      <c r="F600" s="214" t="s">
        <v>1726</v>
      </c>
      <c r="G600" s="212"/>
      <c r="H600" s="215">
        <v>9.0280000000000005</v>
      </c>
      <c r="I600" s="216"/>
      <c r="J600" s="212"/>
      <c r="K600" s="212"/>
      <c r="L600" s="217"/>
      <c r="M600" s="218"/>
      <c r="N600" s="219"/>
      <c r="O600" s="219"/>
      <c r="P600" s="219"/>
      <c r="Q600" s="219"/>
      <c r="R600" s="219"/>
      <c r="S600" s="219"/>
      <c r="T600" s="220"/>
      <c r="AT600" s="221" t="s">
        <v>176</v>
      </c>
      <c r="AU600" s="221" t="s">
        <v>81</v>
      </c>
      <c r="AV600" s="14" t="s">
        <v>81</v>
      </c>
      <c r="AW600" s="14" t="s">
        <v>34</v>
      </c>
      <c r="AX600" s="14" t="s">
        <v>72</v>
      </c>
      <c r="AY600" s="221" t="s">
        <v>158</v>
      </c>
    </row>
    <row r="601" spans="1:65" s="14" customFormat="1">
      <c r="B601" s="211"/>
      <c r="C601" s="212"/>
      <c r="D601" s="194" t="s">
        <v>176</v>
      </c>
      <c r="E601" s="213" t="s">
        <v>19</v>
      </c>
      <c r="F601" s="214" t="s">
        <v>1727</v>
      </c>
      <c r="G601" s="212"/>
      <c r="H601" s="215">
        <v>13.42</v>
      </c>
      <c r="I601" s="216"/>
      <c r="J601" s="212"/>
      <c r="K601" s="212"/>
      <c r="L601" s="217"/>
      <c r="M601" s="218"/>
      <c r="N601" s="219"/>
      <c r="O601" s="219"/>
      <c r="P601" s="219"/>
      <c r="Q601" s="219"/>
      <c r="R601" s="219"/>
      <c r="S601" s="219"/>
      <c r="T601" s="220"/>
      <c r="AT601" s="221" t="s">
        <v>176</v>
      </c>
      <c r="AU601" s="221" t="s">
        <v>81</v>
      </c>
      <c r="AV601" s="14" t="s">
        <v>81</v>
      </c>
      <c r="AW601" s="14" t="s">
        <v>34</v>
      </c>
      <c r="AX601" s="14" t="s">
        <v>72</v>
      </c>
      <c r="AY601" s="221" t="s">
        <v>158</v>
      </c>
    </row>
    <row r="602" spans="1:65" s="14" customFormat="1">
      <c r="B602" s="211"/>
      <c r="C602" s="212"/>
      <c r="D602" s="194" t="s">
        <v>176</v>
      </c>
      <c r="E602" s="213" t="s">
        <v>19</v>
      </c>
      <c r="F602" s="214" t="s">
        <v>1728</v>
      </c>
      <c r="G602" s="212"/>
      <c r="H602" s="215">
        <v>9.76</v>
      </c>
      <c r="I602" s="216"/>
      <c r="J602" s="212"/>
      <c r="K602" s="212"/>
      <c r="L602" s="217"/>
      <c r="M602" s="218"/>
      <c r="N602" s="219"/>
      <c r="O602" s="219"/>
      <c r="P602" s="219"/>
      <c r="Q602" s="219"/>
      <c r="R602" s="219"/>
      <c r="S602" s="219"/>
      <c r="T602" s="220"/>
      <c r="AT602" s="221" t="s">
        <v>176</v>
      </c>
      <c r="AU602" s="221" t="s">
        <v>81</v>
      </c>
      <c r="AV602" s="14" t="s">
        <v>81</v>
      </c>
      <c r="AW602" s="14" t="s">
        <v>34</v>
      </c>
      <c r="AX602" s="14" t="s">
        <v>72</v>
      </c>
      <c r="AY602" s="221" t="s">
        <v>158</v>
      </c>
    </row>
    <row r="603" spans="1:65" s="14" customFormat="1">
      <c r="B603" s="211"/>
      <c r="C603" s="212"/>
      <c r="D603" s="194" t="s">
        <v>176</v>
      </c>
      <c r="E603" s="213" t="s">
        <v>19</v>
      </c>
      <c r="F603" s="214" t="s">
        <v>1729</v>
      </c>
      <c r="G603" s="212"/>
      <c r="H603" s="215">
        <v>14.03</v>
      </c>
      <c r="I603" s="216"/>
      <c r="J603" s="212"/>
      <c r="K603" s="212"/>
      <c r="L603" s="217"/>
      <c r="M603" s="218"/>
      <c r="N603" s="219"/>
      <c r="O603" s="219"/>
      <c r="P603" s="219"/>
      <c r="Q603" s="219"/>
      <c r="R603" s="219"/>
      <c r="S603" s="219"/>
      <c r="T603" s="220"/>
      <c r="AT603" s="221" t="s">
        <v>176</v>
      </c>
      <c r="AU603" s="221" t="s">
        <v>81</v>
      </c>
      <c r="AV603" s="14" t="s">
        <v>81</v>
      </c>
      <c r="AW603" s="14" t="s">
        <v>34</v>
      </c>
      <c r="AX603" s="14" t="s">
        <v>72</v>
      </c>
      <c r="AY603" s="221" t="s">
        <v>158</v>
      </c>
    </row>
    <row r="604" spans="1:65" s="14" customFormat="1">
      <c r="B604" s="211"/>
      <c r="C604" s="212"/>
      <c r="D604" s="194" t="s">
        <v>176</v>
      </c>
      <c r="E604" s="213" t="s">
        <v>19</v>
      </c>
      <c r="F604" s="214" t="s">
        <v>1730</v>
      </c>
      <c r="G604" s="212"/>
      <c r="H604" s="215">
        <v>6.2160000000000002</v>
      </c>
      <c r="I604" s="216"/>
      <c r="J604" s="212"/>
      <c r="K604" s="212"/>
      <c r="L604" s="217"/>
      <c r="M604" s="218"/>
      <c r="N604" s="219"/>
      <c r="O604" s="219"/>
      <c r="P604" s="219"/>
      <c r="Q604" s="219"/>
      <c r="R604" s="219"/>
      <c r="S604" s="219"/>
      <c r="T604" s="220"/>
      <c r="AT604" s="221" t="s">
        <v>176</v>
      </c>
      <c r="AU604" s="221" t="s">
        <v>81</v>
      </c>
      <c r="AV604" s="14" t="s">
        <v>81</v>
      </c>
      <c r="AW604" s="14" t="s">
        <v>34</v>
      </c>
      <c r="AX604" s="14" t="s">
        <v>72</v>
      </c>
      <c r="AY604" s="221" t="s">
        <v>158</v>
      </c>
    </row>
    <row r="605" spans="1:65" s="14" customFormat="1">
      <c r="B605" s="211"/>
      <c r="C605" s="212"/>
      <c r="D605" s="194" t="s">
        <v>176</v>
      </c>
      <c r="E605" s="213" t="s">
        <v>19</v>
      </c>
      <c r="F605" s="214" t="s">
        <v>1731</v>
      </c>
      <c r="G605" s="212"/>
      <c r="H605" s="215">
        <v>5.6609999999999996</v>
      </c>
      <c r="I605" s="216"/>
      <c r="J605" s="212"/>
      <c r="K605" s="212"/>
      <c r="L605" s="217"/>
      <c r="M605" s="218"/>
      <c r="N605" s="219"/>
      <c r="O605" s="219"/>
      <c r="P605" s="219"/>
      <c r="Q605" s="219"/>
      <c r="R605" s="219"/>
      <c r="S605" s="219"/>
      <c r="T605" s="220"/>
      <c r="AT605" s="221" t="s">
        <v>176</v>
      </c>
      <c r="AU605" s="221" t="s">
        <v>81</v>
      </c>
      <c r="AV605" s="14" t="s">
        <v>81</v>
      </c>
      <c r="AW605" s="14" t="s">
        <v>34</v>
      </c>
      <c r="AX605" s="14" t="s">
        <v>72</v>
      </c>
      <c r="AY605" s="221" t="s">
        <v>158</v>
      </c>
    </row>
    <row r="606" spans="1:65" s="13" customFormat="1">
      <c r="B606" s="201"/>
      <c r="C606" s="202"/>
      <c r="D606" s="194" t="s">
        <v>176</v>
      </c>
      <c r="E606" s="203" t="s">
        <v>19</v>
      </c>
      <c r="F606" s="204" t="s">
        <v>1732</v>
      </c>
      <c r="G606" s="202"/>
      <c r="H606" s="203" t="s">
        <v>19</v>
      </c>
      <c r="I606" s="205"/>
      <c r="J606" s="202"/>
      <c r="K606" s="202"/>
      <c r="L606" s="206"/>
      <c r="M606" s="207"/>
      <c r="N606" s="208"/>
      <c r="O606" s="208"/>
      <c r="P606" s="208"/>
      <c r="Q606" s="208"/>
      <c r="R606" s="208"/>
      <c r="S606" s="208"/>
      <c r="T606" s="209"/>
      <c r="AT606" s="210" t="s">
        <v>176</v>
      </c>
      <c r="AU606" s="210" t="s">
        <v>81</v>
      </c>
      <c r="AV606" s="13" t="s">
        <v>79</v>
      </c>
      <c r="AW606" s="13" t="s">
        <v>34</v>
      </c>
      <c r="AX606" s="13" t="s">
        <v>72</v>
      </c>
      <c r="AY606" s="210" t="s">
        <v>158</v>
      </c>
    </row>
    <row r="607" spans="1:65" s="14" customFormat="1">
      <c r="B607" s="211"/>
      <c r="C607" s="212"/>
      <c r="D607" s="194" t="s">
        <v>176</v>
      </c>
      <c r="E607" s="213" t="s">
        <v>19</v>
      </c>
      <c r="F607" s="214" t="s">
        <v>1733</v>
      </c>
      <c r="G607" s="212"/>
      <c r="H607" s="215">
        <v>10.07</v>
      </c>
      <c r="I607" s="216"/>
      <c r="J607" s="212"/>
      <c r="K607" s="212"/>
      <c r="L607" s="217"/>
      <c r="M607" s="218"/>
      <c r="N607" s="219"/>
      <c r="O607" s="219"/>
      <c r="P607" s="219"/>
      <c r="Q607" s="219"/>
      <c r="R607" s="219"/>
      <c r="S607" s="219"/>
      <c r="T607" s="220"/>
      <c r="AT607" s="221" t="s">
        <v>176</v>
      </c>
      <c r="AU607" s="221" t="s">
        <v>81</v>
      </c>
      <c r="AV607" s="14" t="s">
        <v>81</v>
      </c>
      <c r="AW607" s="14" t="s">
        <v>34</v>
      </c>
      <c r="AX607" s="14" t="s">
        <v>72</v>
      </c>
      <c r="AY607" s="221" t="s">
        <v>158</v>
      </c>
    </row>
    <row r="608" spans="1:65" s="14" customFormat="1">
      <c r="B608" s="211"/>
      <c r="C608" s="212"/>
      <c r="D608" s="194" t="s">
        <v>176</v>
      </c>
      <c r="E608" s="213" t="s">
        <v>19</v>
      </c>
      <c r="F608" s="214" t="s">
        <v>1734</v>
      </c>
      <c r="G608" s="212"/>
      <c r="H608" s="215">
        <v>10.199999999999999</v>
      </c>
      <c r="I608" s="216"/>
      <c r="J608" s="212"/>
      <c r="K608" s="212"/>
      <c r="L608" s="217"/>
      <c r="M608" s="218"/>
      <c r="N608" s="219"/>
      <c r="O608" s="219"/>
      <c r="P608" s="219"/>
      <c r="Q608" s="219"/>
      <c r="R608" s="219"/>
      <c r="S608" s="219"/>
      <c r="T608" s="220"/>
      <c r="AT608" s="221" t="s">
        <v>176</v>
      </c>
      <c r="AU608" s="221" t="s">
        <v>81</v>
      </c>
      <c r="AV608" s="14" t="s">
        <v>81</v>
      </c>
      <c r="AW608" s="14" t="s">
        <v>34</v>
      </c>
      <c r="AX608" s="14" t="s">
        <v>72</v>
      </c>
      <c r="AY608" s="221" t="s">
        <v>158</v>
      </c>
    </row>
    <row r="609" spans="1:65" s="14" customFormat="1">
      <c r="B609" s="211"/>
      <c r="C609" s="212"/>
      <c r="D609" s="194" t="s">
        <v>176</v>
      </c>
      <c r="E609" s="213" t="s">
        <v>19</v>
      </c>
      <c r="F609" s="214" t="s">
        <v>1735</v>
      </c>
      <c r="G609" s="212"/>
      <c r="H609" s="215">
        <v>12</v>
      </c>
      <c r="I609" s="216"/>
      <c r="J609" s="212"/>
      <c r="K609" s="212"/>
      <c r="L609" s="217"/>
      <c r="M609" s="218"/>
      <c r="N609" s="219"/>
      <c r="O609" s="219"/>
      <c r="P609" s="219"/>
      <c r="Q609" s="219"/>
      <c r="R609" s="219"/>
      <c r="S609" s="219"/>
      <c r="T609" s="220"/>
      <c r="AT609" s="221" t="s">
        <v>176</v>
      </c>
      <c r="AU609" s="221" t="s">
        <v>81</v>
      </c>
      <c r="AV609" s="14" t="s">
        <v>81</v>
      </c>
      <c r="AW609" s="14" t="s">
        <v>34</v>
      </c>
      <c r="AX609" s="14" t="s">
        <v>72</v>
      </c>
      <c r="AY609" s="221" t="s">
        <v>158</v>
      </c>
    </row>
    <row r="610" spans="1:65" s="16" customFormat="1">
      <c r="B610" s="251"/>
      <c r="C610" s="252"/>
      <c r="D610" s="194" t="s">
        <v>176</v>
      </c>
      <c r="E610" s="253" t="s">
        <v>19</v>
      </c>
      <c r="F610" s="254" t="s">
        <v>1736</v>
      </c>
      <c r="G610" s="252"/>
      <c r="H610" s="255">
        <v>90.385000000000005</v>
      </c>
      <c r="I610" s="256"/>
      <c r="J610" s="252"/>
      <c r="K610" s="252"/>
      <c r="L610" s="257"/>
      <c r="M610" s="258"/>
      <c r="N610" s="259"/>
      <c r="O610" s="259"/>
      <c r="P610" s="259"/>
      <c r="Q610" s="259"/>
      <c r="R610" s="259"/>
      <c r="S610" s="259"/>
      <c r="T610" s="260"/>
      <c r="AT610" s="261" t="s">
        <v>176</v>
      </c>
      <c r="AU610" s="261" t="s">
        <v>81</v>
      </c>
      <c r="AV610" s="16" t="s">
        <v>180</v>
      </c>
      <c r="AW610" s="16" t="s">
        <v>34</v>
      </c>
      <c r="AX610" s="16" t="s">
        <v>72</v>
      </c>
      <c r="AY610" s="261" t="s">
        <v>158</v>
      </c>
    </row>
    <row r="611" spans="1:65" s="14" customFormat="1">
      <c r="B611" s="211"/>
      <c r="C611" s="212"/>
      <c r="D611" s="194" t="s">
        <v>176</v>
      </c>
      <c r="E611" s="213" t="s">
        <v>19</v>
      </c>
      <c r="F611" s="214" t="s">
        <v>1737</v>
      </c>
      <c r="G611" s="212"/>
      <c r="H611" s="215">
        <v>63.27</v>
      </c>
      <c r="I611" s="216"/>
      <c r="J611" s="212"/>
      <c r="K611" s="212"/>
      <c r="L611" s="217"/>
      <c r="M611" s="218"/>
      <c r="N611" s="219"/>
      <c r="O611" s="219"/>
      <c r="P611" s="219"/>
      <c r="Q611" s="219"/>
      <c r="R611" s="219"/>
      <c r="S611" s="219"/>
      <c r="T611" s="220"/>
      <c r="AT611" s="221" t="s">
        <v>176</v>
      </c>
      <c r="AU611" s="221" t="s">
        <v>81</v>
      </c>
      <c r="AV611" s="14" t="s">
        <v>81</v>
      </c>
      <c r="AW611" s="14" t="s">
        <v>34</v>
      </c>
      <c r="AX611" s="14" t="s">
        <v>79</v>
      </c>
      <c r="AY611" s="221" t="s">
        <v>158</v>
      </c>
    </row>
    <row r="612" spans="1:65" s="2" customFormat="1" ht="24.25" customHeight="1">
      <c r="A612" s="37"/>
      <c r="B612" s="38"/>
      <c r="C612" s="181" t="s">
        <v>1738</v>
      </c>
      <c r="D612" s="181" t="s">
        <v>160</v>
      </c>
      <c r="E612" s="182" t="s">
        <v>1739</v>
      </c>
      <c r="F612" s="183" t="s">
        <v>1740</v>
      </c>
      <c r="G612" s="184" t="s">
        <v>163</v>
      </c>
      <c r="H612" s="185">
        <v>18.077000000000002</v>
      </c>
      <c r="I612" s="186"/>
      <c r="J612" s="187">
        <f>ROUND(I612*H612,2)</f>
        <v>0</v>
      </c>
      <c r="K612" s="183" t="s">
        <v>164</v>
      </c>
      <c r="L612" s="42"/>
      <c r="M612" s="188" t="s">
        <v>19</v>
      </c>
      <c r="N612" s="189" t="s">
        <v>43</v>
      </c>
      <c r="O612" s="67"/>
      <c r="P612" s="190">
        <f>O612*H612</f>
        <v>0</v>
      </c>
      <c r="Q612" s="190">
        <v>0</v>
      </c>
      <c r="R612" s="190">
        <f>Q612*H612</f>
        <v>0</v>
      </c>
      <c r="S612" s="190">
        <v>6.6000000000000003E-2</v>
      </c>
      <c r="T612" s="191">
        <f>S612*H612</f>
        <v>1.1930820000000002</v>
      </c>
      <c r="U612" s="37"/>
      <c r="V612" s="37"/>
      <c r="W612" s="37"/>
      <c r="X612" s="37"/>
      <c r="Y612" s="37"/>
      <c r="Z612" s="37"/>
      <c r="AA612" s="37"/>
      <c r="AB612" s="37"/>
      <c r="AC612" s="37"/>
      <c r="AD612" s="37"/>
      <c r="AE612" s="37"/>
      <c r="AR612" s="192" t="s">
        <v>165</v>
      </c>
      <c r="AT612" s="192" t="s">
        <v>160</v>
      </c>
      <c r="AU612" s="192" t="s">
        <v>81</v>
      </c>
      <c r="AY612" s="20" t="s">
        <v>158</v>
      </c>
      <c r="BE612" s="193">
        <f>IF(N612="základní",J612,0)</f>
        <v>0</v>
      </c>
      <c r="BF612" s="193">
        <f>IF(N612="snížená",J612,0)</f>
        <v>0</v>
      </c>
      <c r="BG612" s="193">
        <f>IF(N612="zákl. přenesená",J612,0)</f>
        <v>0</v>
      </c>
      <c r="BH612" s="193">
        <f>IF(N612="sníž. přenesená",J612,0)</f>
        <v>0</v>
      </c>
      <c r="BI612" s="193">
        <f>IF(N612="nulová",J612,0)</f>
        <v>0</v>
      </c>
      <c r="BJ612" s="20" t="s">
        <v>79</v>
      </c>
      <c r="BK612" s="193">
        <f>ROUND(I612*H612,2)</f>
        <v>0</v>
      </c>
      <c r="BL612" s="20" t="s">
        <v>165</v>
      </c>
      <c r="BM612" s="192" t="s">
        <v>1741</v>
      </c>
    </row>
    <row r="613" spans="1:65" s="2" customFormat="1">
      <c r="A613" s="37"/>
      <c r="B613" s="38"/>
      <c r="C613" s="39"/>
      <c r="D613" s="194" t="s">
        <v>167</v>
      </c>
      <c r="E613" s="39"/>
      <c r="F613" s="195" t="s">
        <v>1742</v>
      </c>
      <c r="G613" s="39"/>
      <c r="H613" s="39"/>
      <c r="I613" s="196"/>
      <c r="J613" s="39"/>
      <c r="K613" s="39"/>
      <c r="L613" s="42"/>
      <c r="M613" s="197"/>
      <c r="N613" s="198"/>
      <c r="O613" s="67"/>
      <c r="P613" s="67"/>
      <c r="Q613" s="67"/>
      <c r="R613" s="67"/>
      <c r="S613" s="67"/>
      <c r="T613" s="68"/>
      <c r="U613" s="37"/>
      <c r="V613" s="37"/>
      <c r="W613" s="37"/>
      <c r="X613" s="37"/>
      <c r="Y613" s="37"/>
      <c r="Z613" s="37"/>
      <c r="AA613" s="37"/>
      <c r="AB613" s="37"/>
      <c r="AC613" s="37"/>
      <c r="AD613" s="37"/>
      <c r="AE613" s="37"/>
      <c r="AT613" s="20" t="s">
        <v>167</v>
      </c>
      <c r="AU613" s="20" t="s">
        <v>81</v>
      </c>
    </row>
    <row r="614" spans="1:65" s="2" customFormat="1">
      <c r="A614" s="37"/>
      <c r="B614" s="38"/>
      <c r="C614" s="39"/>
      <c r="D614" s="199" t="s">
        <v>169</v>
      </c>
      <c r="E614" s="39"/>
      <c r="F614" s="200" t="s">
        <v>1743</v>
      </c>
      <c r="G614" s="39"/>
      <c r="H614" s="39"/>
      <c r="I614" s="196"/>
      <c r="J614" s="39"/>
      <c r="K614" s="39"/>
      <c r="L614" s="42"/>
      <c r="M614" s="197"/>
      <c r="N614" s="198"/>
      <c r="O614" s="67"/>
      <c r="P614" s="67"/>
      <c r="Q614" s="67"/>
      <c r="R614" s="67"/>
      <c r="S614" s="67"/>
      <c r="T614" s="68"/>
      <c r="U614" s="37"/>
      <c r="V614" s="37"/>
      <c r="W614" s="37"/>
      <c r="X614" s="37"/>
      <c r="Y614" s="37"/>
      <c r="Z614" s="37"/>
      <c r="AA614" s="37"/>
      <c r="AB614" s="37"/>
      <c r="AC614" s="37"/>
      <c r="AD614" s="37"/>
      <c r="AE614" s="37"/>
      <c r="AT614" s="20" t="s">
        <v>169</v>
      </c>
      <c r="AU614" s="20" t="s">
        <v>81</v>
      </c>
    </row>
    <row r="615" spans="1:65" s="13" customFormat="1">
      <c r="B615" s="201"/>
      <c r="C615" s="202"/>
      <c r="D615" s="194" t="s">
        <v>176</v>
      </c>
      <c r="E615" s="203" t="s">
        <v>19</v>
      </c>
      <c r="F615" s="204" t="s">
        <v>1744</v>
      </c>
      <c r="G615" s="202"/>
      <c r="H615" s="203" t="s">
        <v>19</v>
      </c>
      <c r="I615" s="205"/>
      <c r="J615" s="202"/>
      <c r="K615" s="202"/>
      <c r="L615" s="206"/>
      <c r="M615" s="207"/>
      <c r="N615" s="208"/>
      <c r="O615" s="208"/>
      <c r="P615" s="208"/>
      <c r="Q615" s="208"/>
      <c r="R615" s="208"/>
      <c r="S615" s="208"/>
      <c r="T615" s="209"/>
      <c r="AT615" s="210" t="s">
        <v>176</v>
      </c>
      <c r="AU615" s="210" t="s">
        <v>81</v>
      </c>
      <c r="AV615" s="13" t="s">
        <v>79</v>
      </c>
      <c r="AW615" s="13" t="s">
        <v>34</v>
      </c>
      <c r="AX615" s="13" t="s">
        <v>72</v>
      </c>
      <c r="AY615" s="210" t="s">
        <v>158</v>
      </c>
    </row>
    <row r="616" spans="1:65" s="14" customFormat="1">
      <c r="B616" s="211"/>
      <c r="C616" s="212"/>
      <c r="D616" s="194" t="s">
        <v>176</v>
      </c>
      <c r="E616" s="213" t="s">
        <v>19</v>
      </c>
      <c r="F616" s="214" t="s">
        <v>1745</v>
      </c>
      <c r="G616" s="212"/>
      <c r="H616" s="215">
        <v>18.077000000000002</v>
      </c>
      <c r="I616" s="216"/>
      <c r="J616" s="212"/>
      <c r="K616" s="212"/>
      <c r="L616" s="217"/>
      <c r="M616" s="218"/>
      <c r="N616" s="219"/>
      <c r="O616" s="219"/>
      <c r="P616" s="219"/>
      <c r="Q616" s="219"/>
      <c r="R616" s="219"/>
      <c r="S616" s="219"/>
      <c r="T616" s="220"/>
      <c r="AT616" s="221" t="s">
        <v>176</v>
      </c>
      <c r="AU616" s="221" t="s">
        <v>81</v>
      </c>
      <c r="AV616" s="14" t="s">
        <v>81</v>
      </c>
      <c r="AW616" s="14" t="s">
        <v>34</v>
      </c>
      <c r="AX616" s="14" t="s">
        <v>72</v>
      </c>
      <c r="AY616" s="221" t="s">
        <v>158</v>
      </c>
    </row>
    <row r="617" spans="1:65" s="15" customFormat="1">
      <c r="B617" s="222"/>
      <c r="C617" s="223"/>
      <c r="D617" s="194" t="s">
        <v>176</v>
      </c>
      <c r="E617" s="224" t="s">
        <v>19</v>
      </c>
      <c r="F617" s="225" t="s">
        <v>179</v>
      </c>
      <c r="G617" s="223"/>
      <c r="H617" s="226">
        <v>18.077000000000002</v>
      </c>
      <c r="I617" s="227"/>
      <c r="J617" s="223"/>
      <c r="K617" s="223"/>
      <c r="L617" s="228"/>
      <c r="M617" s="229"/>
      <c r="N617" s="230"/>
      <c r="O617" s="230"/>
      <c r="P617" s="230"/>
      <c r="Q617" s="230"/>
      <c r="R617" s="230"/>
      <c r="S617" s="230"/>
      <c r="T617" s="231"/>
      <c r="AT617" s="232" t="s">
        <v>176</v>
      </c>
      <c r="AU617" s="232" t="s">
        <v>81</v>
      </c>
      <c r="AV617" s="15" t="s">
        <v>165</v>
      </c>
      <c r="AW617" s="15" t="s">
        <v>34</v>
      </c>
      <c r="AX617" s="15" t="s">
        <v>79</v>
      </c>
      <c r="AY617" s="232" t="s">
        <v>158</v>
      </c>
    </row>
    <row r="618" spans="1:65" s="2" customFormat="1" ht="24.25" customHeight="1">
      <c r="A618" s="37"/>
      <c r="B618" s="38"/>
      <c r="C618" s="181" t="s">
        <v>1746</v>
      </c>
      <c r="D618" s="181" t="s">
        <v>160</v>
      </c>
      <c r="E618" s="182" t="s">
        <v>1747</v>
      </c>
      <c r="F618" s="183" t="s">
        <v>1748</v>
      </c>
      <c r="G618" s="184" t="s">
        <v>163</v>
      </c>
      <c r="H618" s="185">
        <v>9.6790000000000003</v>
      </c>
      <c r="I618" s="186"/>
      <c r="J618" s="187">
        <f>ROUND(I618*H618,2)</f>
        <v>0</v>
      </c>
      <c r="K618" s="183" t="s">
        <v>164</v>
      </c>
      <c r="L618" s="42"/>
      <c r="M618" s="188" t="s">
        <v>19</v>
      </c>
      <c r="N618" s="189" t="s">
        <v>43</v>
      </c>
      <c r="O618" s="67"/>
      <c r="P618" s="190">
        <f>O618*H618</f>
        <v>0</v>
      </c>
      <c r="Q618" s="190">
        <v>0</v>
      </c>
      <c r="R618" s="190">
        <f>Q618*H618</f>
        <v>0</v>
      </c>
      <c r="S618" s="190">
        <v>0.11</v>
      </c>
      <c r="T618" s="191">
        <f>S618*H618</f>
        <v>1.0646900000000001</v>
      </c>
      <c r="U618" s="37"/>
      <c r="V618" s="37"/>
      <c r="W618" s="37"/>
      <c r="X618" s="37"/>
      <c r="Y618" s="37"/>
      <c r="Z618" s="37"/>
      <c r="AA618" s="37"/>
      <c r="AB618" s="37"/>
      <c r="AC618" s="37"/>
      <c r="AD618" s="37"/>
      <c r="AE618" s="37"/>
      <c r="AR618" s="192" t="s">
        <v>165</v>
      </c>
      <c r="AT618" s="192" t="s">
        <v>160</v>
      </c>
      <c r="AU618" s="192" t="s">
        <v>81</v>
      </c>
      <c r="AY618" s="20" t="s">
        <v>158</v>
      </c>
      <c r="BE618" s="193">
        <f>IF(N618="základní",J618,0)</f>
        <v>0</v>
      </c>
      <c r="BF618" s="193">
        <f>IF(N618="snížená",J618,0)</f>
        <v>0</v>
      </c>
      <c r="BG618" s="193">
        <f>IF(N618="zákl. přenesená",J618,0)</f>
        <v>0</v>
      </c>
      <c r="BH618" s="193">
        <f>IF(N618="sníž. přenesená",J618,0)</f>
        <v>0</v>
      </c>
      <c r="BI618" s="193">
        <f>IF(N618="nulová",J618,0)</f>
        <v>0</v>
      </c>
      <c r="BJ618" s="20" t="s">
        <v>79</v>
      </c>
      <c r="BK618" s="193">
        <f>ROUND(I618*H618,2)</f>
        <v>0</v>
      </c>
      <c r="BL618" s="20" t="s">
        <v>165</v>
      </c>
      <c r="BM618" s="192" t="s">
        <v>1749</v>
      </c>
    </row>
    <row r="619" spans="1:65" s="2" customFormat="1">
      <c r="A619" s="37"/>
      <c r="B619" s="38"/>
      <c r="C619" s="39"/>
      <c r="D619" s="194" t="s">
        <v>167</v>
      </c>
      <c r="E619" s="39"/>
      <c r="F619" s="195" t="s">
        <v>1750</v>
      </c>
      <c r="G619" s="39"/>
      <c r="H619" s="39"/>
      <c r="I619" s="196"/>
      <c r="J619" s="39"/>
      <c r="K619" s="39"/>
      <c r="L619" s="42"/>
      <c r="M619" s="197"/>
      <c r="N619" s="198"/>
      <c r="O619" s="67"/>
      <c r="P619" s="67"/>
      <c r="Q619" s="67"/>
      <c r="R619" s="67"/>
      <c r="S619" s="67"/>
      <c r="T619" s="68"/>
      <c r="U619" s="37"/>
      <c r="V619" s="37"/>
      <c r="W619" s="37"/>
      <c r="X619" s="37"/>
      <c r="Y619" s="37"/>
      <c r="Z619" s="37"/>
      <c r="AA619" s="37"/>
      <c r="AB619" s="37"/>
      <c r="AC619" s="37"/>
      <c r="AD619" s="37"/>
      <c r="AE619" s="37"/>
      <c r="AT619" s="20" t="s">
        <v>167</v>
      </c>
      <c r="AU619" s="20" t="s">
        <v>81</v>
      </c>
    </row>
    <row r="620" spans="1:65" s="2" customFormat="1">
      <c r="A620" s="37"/>
      <c r="B620" s="38"/>
      <c r="C620" s="39"/>
      <c r="D620" s="199" t="s">
        <v>169</v>
      </c>
      <c r="E620" s="39"/>
      <c r="F620" s="200" t="s">
        <v>1751</v>
      </c>
      <c r="G620" s="39"/>
      <c r="H620" s="39"/>
      <c r="I620" s="196"/>
      <c r="J620" s="39"/>
      <c r="K620" s="39"/>
      <c r="L620" s="42"/>
      <c r="M620" s="197"/>
      <c r="N620" s="198"/>
      <c r="O620" s="67"/>
      <c r="P620" s="67"/>
      <c r="Q620" s="67"/>
      <c r="R620" s="67"/>
      <c r="S620" s="67"/>
      <c r="T620" s="68"/>
      <c r="U620" s="37"/>
      <c r="V620" s="37"/>
      <c r="W620" s="37"/>
      <c r="X620" s="37"/>
      <c r="Y620" s="37"/>
      <c r="Z620" s="37"/>
      <c r="AA620" s="37"/>
      <c r="AB620" s="37"/>
      <c r="AC620" s="37"/>
      <c r="AD620" s="37"/>
      <c r="AE620" s="37"/>
      <c r="AT620" s="20" t="s">
        <v>169</v>
      </c>
      <c r="AU620" s="20" t="s">
        <v>81</v>
      </c>
    </row>
    <row r="621" spans="1:65" s="13" customFormat="1">
      <c r="B621" s="201"/>
      <c r="C621" s="202"/>
      <c r="D621" s="194" t="s">
        <v>176</v>
      </c>
      <c r="E621" s="203" t="s">
        <v>19</v>
      </c>
      <c r="F621" s="204" t="s">
        <v>1752</v>
      </c>
      <c r="G621" s="202"/>
      <c r="H621" s="203" t="s">
        <v>19</v>
      </c>
      <c r="I621" s="205"/>
      <c r="J621" s="202"/>
      <c r="K621" s="202"/>
      <c r="L621" s="206"/>
      <c r="M621" s="207"/>
      <c r="N621" s="208"/>
      <c r="O621" s="208"/>
      <c r="P621" s="208"/>
      <c r="Q621" s="208"/>
      <c r="R621" s="208"/>
      <c r="S621" s="208"/>
      <c r="T621" s="209"/>
      <c r="AT621" s="210" t="s">
        <v>176</v>
      </c>
      <c r="AU621" s="210" t="s">
        <v>81</v>
      </c>
      <c r="AV621" s="13" t="s">
        <v>79</v>
      </c>
      <c r="AW621" s="13" t="s">
        <v>34</v>
      </c>
      <c r="AX621" s="13" t="s">
        <v>72</v>
      </c>
      <c r="AY621" s="210" t="s">
        <v>158</v>
      </c>
    </row>
    <row r="622" spans="1:65" s="14" customFormat="1">
      <c r="B622" s="211"/>
      <c r="C622" s="212"/>
      <c r="D622" s="194" t="s">
        <v>176</v>
      </c>
      <c r="E622" s="213" t="s">
        <v>19</v>
      </c>
      <c r="F622" s="214" t="s">
        <v>1753</v>
      </c>
      <c r="G622" s="212"/>
      <c r="H622" s="215">
        <v>9.6790000000000003</v>
      </c>
      <c r="I622" s="216"/>
      <c r="J622" s="212"/>
      <c r="K622" s="212"/>
      <c r="L622" s="217"/>
      <c r="M622" s="218"/>
      <c r="N622" s="219"/>
      <c r="O622" s="219"/>
      <c r="P622" s="219"/>
      <c r="Q622" s="219"/>
      <c r="R622" s="219"/>
      <c r="S622" s="219"/>
      <c r="T622" s="220"/>
      <c r="AT622" s="221" t="s">
        <v>176</v>
      </c>
      <c r="AU622" s="221" t="s">
        <v>81</v>
      </c>
      <c r="AV622" s="14" t="s">
        <v>81</v>
      </c>
      <c r="AW622" s="14" t="s">
        <v>34</v>
      </c>
      <c r="AX622" s="14" t="s">
        <v>72</v>
      </c>
      <c r="AY622" s="221" t="s">
        <v>158</v>
      </c>
    </row>
    <row r="623" spans="1:65" s="15" customFormat="1">
      <c r="B623" s="222"/>
      <c r="C623" s="223"/>
      <c r="D623" s="194" t="s">
        <v>176</v>
      </c>
      <c r="E623" s="224" t="s">
        <v>19</v>
      </c>
      <c r="F623" s="225" t="s">
        <v>179</v>
      </c>
      <c r="G623" s="223"/>
      <c r="H623" s="226">
        <v>9.6790000000000003</v>
      </c>
      <c r="I623" s="227"/>
      <c r="J623" s="223"/>
      <c r="K623" s="223"/>
      <c r="L623" s="228"/>
      <c r="M623" s="229"/>
      <c r="N623" s="230"/>
      <c r="O623" s="230"/>
      <c r="P623" s="230"/>
      <c r="Q623" s="230"/>
      <c r="R623" s="230"/>
      <c r="S623" s="230"/>
      <c r="T623" s="231"/>
      <c r="AT623" s="232" t="s">
        <v>176</v>
      </c>
      <c r="AU623" s="232" t="s">
        <v>81</v>
      </c>
      <c r="AV623" s="15" t="s">
        <v>165</v>
      </c>
      <c r="AW623" s="15" t="s">
        <v>34</v>
      </c>
      <c r="AX623" s="15" t="s">
        <v>79</v>
      </c>
      <c r="AY623" s="232" t="s">
        <v>158</v>
      </c>
    </row>
    <row r="624" spans="1:65" s="2" customFormat="1" ht="24.25" customHeight="1">
      <c r="A624" s="37"/>
      <c r="B624" s="38"/>
      <c r="C624" s="181" t="s">
        <v>1754</v>
      </c>
      <c r="D624" s="181" t="s">
        <v>160</v>
      </c>
      <c r="E624" s="182" t="s">
        <v>1755</v>
      </c>
      <c r="F624" s="183" t="s">
        <v>1756</v>
      </c>
      <c r="G624" s="184" t="s">
        <v>163</v>
      </c>
      <c r="H624" s="185">
        <v>90.385000000000005</v>
      </c>
      <c r="I624" s="186"/>
      <c r="J624" s="187">
        <f>ROUND(I624*H624,2)</f>
        <v>0</v>
      </c>
      <c r="K624" s="183" t="s">
        <v>164</v>
      </c>
      <c r="L624" s="42"/>
      <c r="M624" s="188" t="s">
        <v>19</v>
      </c>
      <c r="N624" s="189" t="s">
        <v>43</v>
      </c>
      <c r="O624" s="67"/>
      <c r="P624" s="190">
        <f>O624*H624</f>
        <v>0</v>
      </c>
      <c r="Q624" s="190">
        <v>0</v>
      </c>
      <c r="R624" s="190">
        <f>Q624*H624</f>
        <v>0</v>
      </c>
      <c r="S624" s="190">
        <v>0</v>
      </c>
      <c r="T624" s="191">
        <f>S624*H624</f>
        <v>0</v>
      </c>
      <c r="U624" s="37"/>
      <c r="V624" s="37"/>
      <c r="W624" s="37"/>
      <c r="X624" s="37"/>
      <c r="Y624" s="37"/>
      <c r="Z624" s="37"/>
      <c r="AA624" s="37"/>
      <c r="AB624" s="37"/>
      <c r="AC624" s="37"/>
      <c r="AD624" s="37"/>
      <c r="AE624" s="37"/>
      <c r="AR624" s="192" t="s">
        <v>165</v>
      </c>
      <c r="AT624" s="192" t="s">
        <v>160</v>
      </c>
      <c r="AU624" s="192" t="s">
        <v>81</v>
      </c>
      <c r="AY624" s="20" t="s">
        <v>158</v>
      </c>
      <c r="BE624" s="193">
        <f>IF(N624="základní",J624,0)</f>
        <v>0</v>
      </c>
      <c r="BF624" s="193">
        <f>IF(N624="snížená",J624,0)</f>
        <v>0</v>
      </c>
      <c r="BG624" s="193">
        <f>IF(N624="zákl. přenesená",J624,0)</f>
        <v>0</v>
      </c>
      <c r="BH624" s="193">
        <f>IF(N624="sníž. přenesená",J624,0)</f>
        <v>0</v>
      </c>
      <c r="BI624" s="193">
        <f>IF(N624="nulová",J624,0)</f>
        <v>0</v>
      </c>
      <c r="BJ624" s="20" t="s">
        <v>79</v>
      </c>
      <c r="BK624" s="193">
        <f>ROUND(I624*H624,2)</f>
        <v>0</v>
      </c>
      <c r="BL624" s="20" t="s">
        <v>165</v>
      </c>
      <c r="BM624" s="192" t="s">
        <v>1757</v>
      </c>
    </row>
    <row r="625" spans="1:65" s="2" customFormat="1" ht="18">
      <c r="A625" s="37"/>
      <c r="B625" s="38"/>
      <c r="C625" s="39"/>
      <c r="D625" s="194" t="s">
        <v>167</v>
      </c>
      <c r="E625" s="39"/>
      <c r="F625" s="195" t="s">
        <v>1758</v>
      </c>
      <c r="G625" s="39"/>
      <c r="H625" s="39"/>
      <c r="I625" s="196"/>
      <c r="J625" s="39"/>
      <c r="K625" s="39"/>
      <c r="L625" s="42"/>
      <c r="M625" s="197"/>
      <c r="N625" s="198"/>
      <c r="O625" s="67"/>
      <c r="P625" s="67"/>
      <c r="Q625" s="67"/>
      <c r="R625" s="67"/>
      <c r="S625" s="67"/>
      <c r="T625" s="68"/>
      <c r="U625" s="37"/>
      <c r="V625" s="37"/>
      <c r="W625" s="37"/>
      <c r="X625" s="37"/>
      <c r="Y625" s="37"/>
      <c r="Z625" s="37"/>
      <c r="AA625" s="37"/>
      <c r="AB625" s="37"/>
      <c r="AC625" s="37"/>
      <c r="AD625" s="37"/>
      <c r="AE625" s="37"/>
      <c r="AT625" s="20" t="s">
        <v>167</v>
      </c>
      <c r="AU625" s="20" t="s">
        <v>81</v>
      </c>
    </row>
    <row r="626" spans="1:65" s="2" customFormat="1">
      <c r="A626" s="37"/>
      <c r="B626" s="38"/>
      <c r="C626" s="39"/>
      <c r="D626" s="199" t="s">
        <v>169</v>
      </c>
      <c r="E626" s="39"/>
      <c r="F626" s="200" t="s">
        <v>1759</v>
      </c>
      <c r="G626" s="39"/>
      <c r="H626" s="39"/>
      <c r="I626" s="196"/>
      <c r="J626" s="39"/>
      <c r="K626" s="39"/>
      <c r="L626" s="42"/>
      <c r="M626" s="197"/>
      <c r="N626" s="198"/>
      <c r="O626" s="67"/>
      <c r="P626" s="67"/>
      <c r="Q626" s="67"/>
      <c r="R626" s="67"/>
      <c r="S626" s="67"/>
      <c r="T626" s="68"/>
      <c r="U626" s="37"/>
      <c r="V626" s="37"/>
      <c r="W626" s="37"/>
      <c r="X626" s="37"/>
      <c r="Y626" s="37"/>
      <c r="Z626" s="37"/>
      <c r="AA626" s="37"/>
      <c r="AB626" s="37"/>
      <c r="AC626" s="37"/>
      <c r="AD626" s="37"/>
      <c r="AE626" s="37"/>
      <c r="AT626" s="20" t="s">
        <v>169</v>
      </c>
      <c r="AU626" s="20" t="s">
        <v>81</v>
      </c>
    </row>
    <row r="627" spans="1:65" s="13" customFormat="1">
      <c r="B627" s="201"/>
      <c r="C627" s="202"/>
      <c r="D627" s="194" t="s">
        <v>176</v>
      </c>
      <c r="E627" s="203" t="s">
        <v>19</v>
      </c>
      <c r="F627" s="204" t="s">
        <v>1760</v>
      </c>
      <c r="G627" s="202"/>
      <c r="H627" s="203" t="s">
        <v>19</v>
      </c>
      <c r="I627" s="205"/>
      <c r="J627" s="202"/>
      <c r="K627" s="202"/>
      <c r="L627" s="206"/>
      <c r="M627" s="207"/>
      <c r="N627" s="208"/>
      <c r="O627" s="208"/>
      <c r="P627" s="208"/>
      <c r="Q627" s="208"/>
      <c r="R627" s="208"/>
      <c r="S627" s="208"/>
      <c r="T627" s="209"/>
      <c r="AT627" s="210" t="s">
        <v>176</v>
      </c>
      <c r="AU627" s="210" t="s">
        <v>81</v>
      </c>
      <c r="AV627" s="13" t="s">
        <v>79</v>
      </c>
      <c r="AW627" s="13" t="s">
        <v>34</v>
      </c>
      <c r="AX627" s="13" t="s">
        <v>72</v>
      </c>
      <c r="AY627" s="210" t="s">
        <v>158</v>
      </c>
    </row>
    <row r="628" spans="1:65" s="14" customFormat="1">
      <c r="B628" s="211"/>
      <c r="C628" s="212"/>
      <c r="D628" s="194" t="s">
        <v>176</v>
      </c>
      <c r="E628" s="213" t="s">
        <v>19</v>
      </c>
      <c r="F628" s="214" t="s">
        <v>1761</v>
      </c>
      <c r="G628" s="212"/>
      <c r="H628" s="215">
        <v>90.385000000000005</v>
      </c>
      <c r="I628" s="216"/>
      <c r="J628" s="212"/>
      <c r="K628" s="212"/>
      <c r="L628" s="217"/>
      <c r="M628" s="218"/>
      <c r="N628" s="219"/>
      <c r="O628" s="219"/>
      <c r="P628" s="219"/>
      <c r="Q628" s="219"/>
      <c r="R628" s="219"/>
      <c r="S628" s="219"/>
      <c r="T628" s="220"/>
      <c r="AT628" s="221" t="s">
        <v>176</v>
      </c>
      <c r="AU628" s="221" t="s">
        <v>81</v>
      </c>
      <c r="AV628" s="14" t="s">
        <v>81</v>
      </c>
      <c r="AW628" s="14" t="s">
        <v>34</v>
      </c>
      <c r="AX628" s="14" t="s">
        <v>72</v>
      </c>
      <c r="AY628" s="221" t="s">
        <v>158</v>
      </c>
    </row>
    <row r="629" spans="1:65" s="15" customFormat="1">
      <c r="B629" s="222"/>
      <c r="C629" s="223"/>
      <c r="D629" s="194" t="s">
        <v>176</v>
      </c>
      <c r="E629" s="224" t="s">
        <v>19</v>
      </c>
      <c r="F629" s="225" t="s">
        <v>179</v>
      </c>
      <c r="G629" s="223"/>
      <c r="H629" s="226">
        <v>90.385000000000005</v>
      </c>
      <c r="I629" s="227"/>
      <c r="J629" s="223"/>
      <c r="K629" s="223"/>
      <c r="L629" s="228"/>
      <c r="M629" s="229"/>
      <c r="N629" s="230"/>
      <c r="O629" s="230"/>
      <c r="P629" s="230"/>
      <c r="Q629" s="230"/>
      <c r="R629" s="230"/>
      <c r="S629" s="230"/>
      <c r="T629" s="231"/>
      <c r="AT629" s="232" t="s">
        <v>176</v>
      </c>
      <c r="AU629" s="232" t="s">
        <v>81</v>
      </c>
      <c r="AV629" s="15" t="s">
        <v>165</v>
      </c>
      <c r="AW629" s="15" t="s">
        <v>34</v>
      </c>
      <c r="AX629" s="15" t="s">
        <v>79</v>
      </c>
      <c r="AY629" s="232" t="s">
        <v>158</v>
      </c>
    </row>
    <row r="630" spans="1:65" s="2" customFormat="1" ht="21.75" customHeight="1">
      <c r="A630" s="37"/>
      <c r="B630" s="38"/>
      <c r="C630" s="181" t="s">
        <v>1762</v>
      </c>
      <c r="D630" s="181" t="s">
        <v>160</v>
      </c>
      <c r="E630" s="182" t="s">
        <v>1763</v>
      </c>
      <c r="F630" s="183" t="s">
        <v>1764</v>
      </c>
      <c r="G630" s="184" t="s">
        <v>163</v>
      </c>
      <c r="H630" s="185">
        <v>45.192999999999998</v>
      </c>
      <c r="I630" s="186"/>
      <c r="J630" s="187">
        <f>ROUND(I630*H630,2)</f>
        <v>0</v>
      </c>
      <c r="K630" s="183" t="s">
        <v>164</v>
      </c>
      <c r="L630" s="42"/>
      <c r="M630" s="188" t="s">
        <v>19</v>
      </c>
      <c r="N630" s="189" t="s">
        <v>43</v>
      </c>
      <c r="O630" s="67"/>
      <c r="P630" s="190">
        <f>O630*H630</f>
        <v>0</v>
      </c>
      <c r="Q630" s="190">
        <v>0</v>
      </c>
      <c r="R630" s="190">
        <f>Q630*H630</f>
        <v>0</v>
      </c>
      <c r="S630" s="190">
        <v>0.06</v>
      </c>
      <c r="T630" s="191">
        <f>S630*H630</f>
        <v>2.7115799999999997</v>
      </c>
      <c r="U630" s="37"/>
      <c r="V630" s="37"/>
      <c r="W630" s="37"/>
      <c r="X630" s="37"/>
      <c r="Y630" s="37"/>
      <c r="Z630" s="37"/>
      <c r="AA630" s="37"/>
      <c r="AB630" s="37"/>
      <c r="AC630" s="37"/>
      <c r="AD630" s="37"/>
      <c r="AE630" s="37"/>
      <c r="AR630" s="192" t="s">
        <v>165</v>
      </c>
      <c r="AT630" s="192" t="s">
        <v>160</v>
      </c>
      <c r="AU630" s="192" t="s">
        <v>81</v>
      </c>
      <c r="AY630" s="20" t="s">
        <v>158</v>
      </c>
      <c r="BE630" s="193">
        <f>IF(N630="základní",J630,0)</f>
        <v>0</v>
      </c>
      <c r="BF630" s="193">
        <f>IF(N630="snížená",J630,0)</f>
        <v>0</v>
      </c>
      <c r="BG630" s="193">
        <f>IF(N630="zákl. přenesená",J630,0)</f>
        <v>0</v>
      </c>
      <c r="BH630" s="193">
        <f>IF(N630="sníž. přenesená",J630,0)</f>
        <v>0</v>
      </c>
      <c r="BI630" s="193">
        <f>IF(N630="nulová",J630,0)</f>
        <v>0</v>
      </c>
      <c r="BJ630" s="20" t="s">
        <v>79</v>
      </c>
      <c r="BK630" s="193">
        <f>ROUND(I630*H630,2)</f>
        <v>0</v>
      </c>
      <c r="BL630" s="20" t="s">
        <v>165</v>
      </c>
      <c r="BM630" s="192" t="s">
        <v>1765</v>
      </c>
    </row>
    <row r="631" spans="1:65" s="2" customFormat="1">
      <c r="A631" s="37"/>
      <c r="B631" s="38"/>
      <c r="C631" s="39"/>
      <c r="D631" s="194" t="s">
        <v>167</v>
      </c>
      <c r="E631" s="39"/>
      <c r="F631" s="195" t="s">
        <v>1764</v>
      </c>
      <c r="G631" s="39"/>
      <c r="H631" s="39"/>
      <c r="I631" s="196"/>
      <c r="J631" s="39"/>
      <c r="K631" s="39"/>
      <c r="L631" s="42"/>
      <c r="M631" s="197"/>
      <c r="N631" s="198"/>
      <c r="O631" s="67"/>
      <c r="P631" s="67"/>
      <c r="Q631" s="67"/>
      <c r="R631" s="67"/>
      <c r="S631" s="67"/>
      <c r="T631" s="68"/>
      <c r="U631" s="37"/>
      <c r="V631" s="37"/>
      <c r="W631" s="37"/>
      <c r="X631" s="37"/>
      <c r="Y631" s="37"/>
      <c r="Z631" s="37"/>
      <c r="AA631" s="37"/>
      <c r="AB631" s="37"/>
      <c r="AC631" s="37"/>
      <c r="AD631" s="37"/>
      <c r="AE631" s="37"/>
      <c r="AT631" s="20" t="s">
        <v>167</v>
      </c>
      <c r="AU631" s="20" t="s">
        <v>81</v>
      </c>
    </row>
    <row r="632" spans="1:65" s="2" customFormat="1">
      <c r="A632" s="37"/>
      <c r="B632" s="38"/>
      <c r="C632" s="39"/>
      <c r="D632" s="199" t="s">
        <v>169</v>
      </c>
      <c r="E632" s="39"/>
      <c r="F632" s="200" t="s">
        <v>1766</v>
      </c>
      <c r="G632" s="39"/>
      <c r="H632" s="39"/>
      <c r="I632" s="196"/>
      <c r="J632" s="39"/>
      <c r="K632" s="39"/>
      <c r="L632" s="42"/>
      <c r="M632" s="197"/>
      <c r="N632" s="198"/>
      <c r="O632" s="67"/>
      <c r="P632" s="67"/>
      <c r="Q632" s="67"/>
      <c r="R632" s="67"/>
      <c r="S632" s="67"/>
      <c r="T632" s="68"/>
      <c r="U632" s="37"/>
      <c r="V632" s="37"/>
      <c r="W632" s="37"/>
      <c r="X632" s="37"/>
      <c r="Y632" s="37"/>
      <c r="Z632" s="37"/>
      <c r="AA632" s="37"/>
      <c r="AB632" s="37"/>
      <c r="AC632" s="37"/>
      <c r="AD632" s="37"/>
      <c r="AE632" s="37"/>
      <c r="AT632" s="20" t="s">
        <v>169</v>
      </c>
      <c r="AU632" s="20" t="s">
        <v>81</v>
      </c>
    </row>
    <row r="633" spans="1:65" s="13" customFormat="1">
      <c r="B633" s="201"/>
      <c r="C633" s="202"/>
      <c r="D633" s="194" t="s">
        <v>176</v>
      </c>
      <c r="E633" s="203" t="s">
        <v>19</v>
      </c>
      <c r="F633" s="204" t="s">
        <v>1767</v>
      </c>
      <c r="G633" s="202"/>
      <c r="H633" s="203" t="s">
        <v>19</v>
      </c>
      <c r="I633" s="205"/>
      <c r="J633" s="202"/>
      <c r="K633" s="202"/>
      <c r="L633" s="206"/>
      <c r="M633" s="207"/>
      <c r="N633" s="208"/>
      <c r="O633" s="208"/>
      <c r="P633" s="208"/>
      <c r="Q633" s="208"/>
      <c r="R633" s="208"/>
      <c r="S633" s="208"/>
      <c r="T633" s="209"/>
      <c r="AT633" s="210" t="s">
        <v>176</v>
      </c>
      <c r="AU633" s="210" t="s">
        <v>81</v>
      </c>
      <c r="AV633" s="13" t="s">
        <v>79</v>
      </c>
      <c r="AW633" s="13" t="s">
        <v>34</v>
      </c>
      <c r="AX633" s="13" t="s">
        <v>72</v>
      </c>
      <c r="AY633" s="210" t="s">
        <v>158</v>
      </c>
    </row>
    <row r="634" spans="1:65" s="14" customFormat="1">
      <c r="B634" s="211"/>
      <c r="C634" s="212"/>
      <c r="D634" s="194" t="s">
        <v>176</v>
      </c>
      <c r="E634" s="213" t="s">
        <v>19</v>
      </c>
      <c r="F634" s="214" t="s">
        <v>1768</v>
      </c>
      <c r="G634" s="212"/>
      <c r="H634" s="215">
        <v>45.192999999999998</v>
      </c>
      <c r="I634" s="216"/>
      <c r="J634" s="212"/>
      <c r="K634" s="212"/>
      <c r="L634" s="217"/>
      <c r="M634" s="218"/>
      <c r="N634" s="219"/>
      <c r="O634" s="219"/>
      <c r="P634" s="219"/>
      <c r="Q634" s="219"/>
      <c r="R634" s="219"/>
      <c r="S634" s="219"/>
      <c r="T634" s="220"/>
      <c r="AT634" s="221" t="s">
        <v>176</v>
      </c>
      <c r="AU634" s="221" t="s">
        <v>81</v>
      </c>
      <c r="AV634" s="14" t="s">
        <v>81</v>
      </c>
      <c r="AW634" s="14" t="s">
        <v>34</v>
      </c>
      <c r="AX634" s="14" t="s">
        <v>79</v>
      </c>
      <c r="AY634" s="221" t="s">
        <v>158</v>
      </c>
    </row>
    <row r="635" spans="1:65" s="2" customFormat="1" ht="21.75" customHeight="1">
      <c r="A635" s="37"/>
      <c r="B635" s="38"/>
      <c r="C635" s="181" t="s">
        <v>1769</v>
      </c>
      <c r="D635" s="181" t="s">
        <v>160</v>
      </c>
      <c r="E635" s="182" t="s">
        <v>1770</v>
      </c>
      <c r="F635" s="183" t="s">
        <v>1771</v>
      </c>
      <c r="G635" s="184" t="s">
        <v>163</v>
      </c>
      <c r="H635" s="185">
        <v>90.385000000000005</v>
      </c>
      <c r="I635" s="186"/>
      <c r="J635" s="187">
        <f>ROUND(I635*H635,2)</f>
        <v>0</v>
      </c>
      <c r="K635" s="183" t="s">
        <v>164</v>
      </c>
      <c r="L635" s="42"/>
      <c r="M635" s="188" t="s">
        <v>19</v>
      </c>
      <c r="N635" s="189" t="s">
        <v>43</v>
      </c>
      <c r="O635" s="67"/>
      <c r="P635" s="190">
        <f>O635*H635</f>
        <v>0</v>
      </c>
      <c r="Q635" s="190">
        <v>0</v>
      </c>
      <c r="R635" s="190">
        <f>Q635*H635</f>
        <v>0</v>
      </c>
      <c r="S635" s="190">
        <v>0</v>
      </c>
      <c r="T635" s="191">
        <f>S635*H635</f>
        <v>0</v>
      </c>
      <c r="U635" s="37"/>
      <c r="V635" s="37"/>
      <c r="W635" s="37"/>
      <c r="X635" s="37"/>
      <c r="Y635" s="37"/>
      <c r="Z635" s="37"/>
      <c r="AA635" s="37"/>
      <c r="AB635" s="37"/>
      <c r="AC635" s="37"/>
      <c r="AD635" s="37"/>
      <c r="AE635" s="37"/>
      <c r="AR635" s="192" t="s">
        <v>165</v>
      </c>
      <c r="AT635" s="192" t="s">
        <v>160</v>
      </c>
      <c r="AU635" s="192" t="s">
        <v>81</v>
      </c>
      <c r="AY635" s="20" t="s">
        <v>158</v>
      </c>
      <c r="BE635" s="193">
        <f>IF(N635="základní",J635,0)</f>
        <v>0</v>
      </c>
      <c r="BF635" s="193">
        <f>IF(N635="snížená",J635,0)</f>
        <v>0</v>
      </c>
      <c r="BG635" s="193">
        <f>IF(N635="zákl. přenesená",J635,0)</f>
        <v>0</v>
      </c>
      <c r="BH635" s="193">
        <f>IF(N635="sníž. přenesená",J635,0)</f>
        <v>0</v>
      </c>
      <c r="BI635" s="193">
        <f>IF(N635="nulová",J635,0)</f>
        <v>0</v>
      </c>
      <c r="BJ635" s="20" t="s">
        <v>79</v>
      </c>
      <c r="BK635" s="193">
        <f>ROUND(I635*H635,2)</f>
        <v>0</v>
      </c>
      <c r="BL635" s="20" t="s">
        <v>165</v>
      </c>
      <c r="BM635" s="192" t="s">
        <v>1772</v>
      </c>
    </row>
    <row r="636" spans="1:65" s="2" customFormat="1" ht="18">
      <c r="A636" s="37"/>
      <c r="B636" s="38"/>
      <c r="C636" s="39"/>
      <c r="D636" s="194" t="s">
        <v>167</v>
      </c>
      <c r="E636" s="39"/>
      <c r="F636" s="195" t="s">
        <v>1773</v>
      </c>
      <c r="G636" s="39"/>
      <c r="H636" s="39"/>
      <c r="I636" s="196"/>
      <c r="J636" s="39"/>
      <c r="K636" s="39"/>
      <c r="L636" s="42"/>
      <c r="M636" s="197"/>
      <c r="N636" s="198"/>
      <c r="O636" s="67"/>
      <c r="P636" s="67"/>
      <c r="Q636" s="67"/>
      <c r="R636" s="67"/>
      <c r="S636" s="67"/>
      <c r="T636" s="68"/>
      <c r="U636" s="37"/>
      <c r="V636" s="37"/>
      <c r="W636" s="37"/>
      <c r="X636" s="37"/>
      <c r="Y636" s="37"/>
      <c r="Z636" s="37"/>
      <c r="AA636" s="37"/>
      <c r="AB636" s="37"/>
      <c r="AC636" s="37"/>
      <c r="AD636" s="37"/>
      <c r="AE636" s="37"/>
      <c r="AT636" s="20" t="s">
        <v>167</v>
      </c>
      <c r="AU636" s="20" t="s">
        <v>81</v>
      </c>
    </row>
    <row r="637" spans="1:65" s="2" customFormat="1">
      <c r="A637" s="37"/>
      <c r="B637" s="38"/>
      <c r="C637" s="39"/>
      <c r="D637" s="199" t="s">
        <v>169</v>
      </c>
      <c r="E637" s="39"/>
      <c r="F637" s="200" t="s">
        <v>1774</v>
      </c>
      <c r="G637" s="39"/>
      <c r="H637" s="39"/>
      <c r="I637" s="196"/>
      <c r="J637" s="39"/>
      <c r="K637" s="39"/>
      <c r="L637" s="42"/>
      <c r="M637" s="197"/>
      <c r="N637" s="198"/>
      <c r="O637" s="67"/>
      <c r="P637" s="67"/>
      <c r="Q637" s="67"/>
      <c r="R637" s="67"/>
      <c r="S637" s="67"/>
      <c r="T637" s="68"/>
      <c r="U637" s="37"/>
      <c r="V637" s="37"/>
      <c r="W637" s="37"/>
      <c r="X637" s="37"/>
      <c r="Y637" s="37"/>
      <c r="Z637" s="37"/>
      <c r="AA637" s="37"/>
      <c r="AB637" s="37"/>
      <c r="AC637" s="37"/>
      <c r="AD637" s="37"/>
      <c r="AE637" s="37"/>
      <c r="AT637" s="20" t="s">
        <v>169</v>
      </c>
      <c r="AU637" s="20" t="s">
        <v>81</v>
      </c>
    </row>
    <row r="638" spans="1:65" s="14" customFormat="1">
      <c r="B638" s="211"/>
      <c r="C638" s="212"/>
      <c r="D638" s="194" t="s">
        <v>176</v>
      </c>
      <c r="E638" s="213" t="s">
        <v>19</v>
      </c>
      <c r="F638" s="214" t="s">
        <v>1761</v>
      </c>
      <c r="G638" s="212"/>
      <c r="H638" s="215">
        <v>90.385000000000005</v>
      </c>
      <c r="I638" s="216"/>
      <c r="J638" s="212"/>
      <c r="K638" s="212"/>
      <c r="L638" s="217"/>
      <c r="M638" s="218"/>
      <c r="N638" s="219"/>
      <c r="O638" s="219"/>
      <c r="P638" s="219"/>
      <c r="Q638" s="219"/>
      <c r="R638" s="219"/>
      <c r="S638" s="219"/>
      <c r="T638" s="220"/>
      <c r="AT638" s="221" t="s">
        <v>176</v>
      </c>
      <c r="AU638" s="221" t="s">
        <v>81</v>
      </c>
      <c r="AV638" s="14" t="s">
        <v>81</v>
      </c>
      <c r="AW638" s="14" t="s">
        <v>34</v>
      </c>
      <c r="AX638" s="14" t="s">
        <v>79</v>
      </c>
      <c r="AY638" s="221" t="s">
        <v>158</v>
      </c>
    </row>
    <row r="639" spans="1:65" s="2" customFormat="1" ht="24.25" customHeight="1">
      <c r="A639" s="37"/>
      <c r="B639" s="38"/>
      <c r="C639" s="181" t="s">
        <v>1775</v>
      </c>
      <c r="D639" s="181" t="s">
        <v>160</v>
      </c>
      <c r="E639" s="182" t="s">
        <v>1776</v>
      </c>
      <c r="F639" s="183" t="s">
        <v>1777</v>
      </c>
      <c r="G639" s="184" t="s">
        <v>163</v>
      </c>
      <c r="H639" s="185">
        <v>96.784999999999997</v>
      </c>
      <c r="I639" s="186"/>
      <c r="J639" s="187">
        <f>ROUND(I639*H639,2)</f>
        <v>0</v>
      </c>
      <c r="K639" s="183" t="s">
        <v>164</v>
      </c>
      <c r="L639" s="42"/>
      <c r="M639" s="188" t="s">
        <v>19</v>
      </c>
      <c r="N639" s="189" t="s">
        <v>43</v>
      </c>
      <c r="O639" s="67"/>
      <c r="P639" s="190">
        <f>O639*H639</f>
        <v>0</v>
      </c>
      <c r="Q639" s="190">
        <v>0</v>
      </c>
      <c r="R639" s="190">
        <f>Q639*H639</f>
        <v>0</v>
      </c>
      <c r="S639" s="190">
        <v>0</v>
      </c>
      <c r="T639" s="191">
        <f>S639*H639</f>
        <v>0</v>
      </c>
      <c r="U639" s="37"/>
      <c r="V639" s="37"/>
      <c r="W639" s="37"/>
      <c r="X639" s="37"/>
      <c r="Y639" s="37"/>
      <c r="Z639" s="37"/>
      <c r="AA639" s="37"/>
      <c r="AB639" s="37"/>
      <c r="AC639" s="37"/>
      <c r="AD639" s="37"/>
      <c r="AE639" s="37"/>
      <c r="AR639" s="192" t="s">
        <v>165</v>
      </c>
      <c r="AT639" s="192" t="s">
        <v>160</v>
      </c>
      <c r="AU639" s="192" t="s">
        <v>81</v>
      </c>
      <c r="AY639" s="20" t="s">
        <v>158</v>
      </c>
      <c r="BE639" s="193">
        <f>IF(N639="základní",J639,0)</f>
        <v>0</v>
      </c>
      <c r="BF639" s="193">
        <f>IF(N639="snížená",J639,0)</f>
        <v>0</v>
      </c>
      <c r="BG639" s="193">
        <f>IF(N639="zákl. přenesená",J639,0)</f>
        <v>0</v>
      </c>
      <c r="BH639" s="193">
        <f>IF(N639="sníž. přenesená",J639,0)</f>
        <v>0</v>
      </c>
      <c r="BI639" s="193">
        <f>IF(N639="nulová",J639,0)</f>
        <v>0</v>
      </c>
      <c r="BJ639" s="20" t="s">
        <v>79</v>
      </c>
      <c r="BK639" s="193">
        <f>ROUND(I639*H639,2)</f>
        <v>0</v>
      </c>
      <c r="BL639" s="20" t="s">
        <v>165</v>
      </c>
      <c r="BM639" s="192" t="s">
        <v>1778</v>
      </c>
    </row>
    <row r="640" spans="1:65" s="2" customFormat="1">
      <c r="A640" s="37"/>
      <c r="B640" s="38"/>
      <c r="C640" s="39"/>
      <c r="D640" s="194" t="s">
        <v>167</v>
      </c>
      <c r="E640" s="39"/>
      <c r="F640" s="195" t="s">
        <v>1777</v>
      </c>
      <c r="G640" s="39"/>
      <c r="H640" s="39"/>
      <c r="I640" s="196"/>
      <c r="J640" s="39"/>
      <c r="K640" s="39"/>
      <c r="L640" s="42"/>
      <c r="M640" s="197"/>
      <c r="N640" s="198"/>
      <c r="O640" s="67"/>
      <c r="P640" s="67"/>
      <c r="Q640" s="67"/>
      <c r="R640" s="67"/>
      <c r="S640" s="67"/>
      <c r="T640" s="68"/>
      <c r="U640" s="37"/>
      <c r="V640" s="37"/>
      <c r="W640" s="37"/>
      <c r="X640" s="37"/>
      <c r="Y640" s="37"/>
      <c r="Z640" s="37"/>
      <c r="AA640" s="37"/>
      <c r="AB640" s="37"/>
      <c r="AC640" s="37"/>
      <c r="AD640" s="37"/>
      <c r="AE640" s="37"/>
      <c r="AT640" s="20" t="s">
        <v>167</v>
      </c>
      <c r="AU640" s="20" t="s">
        <v>81</v>
      </c>
    </row>
    <row r="641" spans="1:65" s="2" customFormat="1">
      <c r="A641" s="37"/>
      <c r="B641" s="38"/>
      <c r="C641" s="39"/>
      <c r="D641" s="199" t="s">
        <v>169</v>
      </c>
      <c r="E641" s="39"/>
      <c r="F641" s="200" t="s">
        <v>1779</v>
      </c>
      <c r="G641" s="39"/>
      <c r="H641" s="39"/>
      <c r="I641" s="196"/>
      <c r="J641" s="39"/>
      <c r="K641" s="39"/>
      <c r="L641" s="42"/>
      <c r="M641" s="197"/>
      <c r="N641" s="198"/>
      <c r="O641" s="67"/>
      <c r="P641" s="67"/>
      <c r="Q641" s="67"/>
      <c r="R641" s="67"/>
      <c r="S641" s="67"/>
      <c r="T641" s="68"/>
      <c r="U641" s="37"/>
      <c r="V641" s="37"/>
      <c r="W641" s="37"/>
      <c r="X641" s="37"/>
      <c r="Y641" s="37"/>
      <c r="Z641" s="37"/>
      <c r="AA641" s="37"/>
      <c r="AB641" s="37"/>
      <c r="AC641" s="37"/>
      <c r="AD641" s="37"/>
      <c r="AE641" s="37"/>
      <c r="AT641" s="20" t="s">
        <v>169</v>
      </c>
      <c r="AU641" s="20" t="s">
        <v>81</v>
      </c>
    </row>
    <row r="642" spans="1:65" s="13" customFormat="1">
      <c r="B642" s="201"/>
      <c r="C642" s="202"/>
      <c r="D642" s="194" t="s">
        <v>176</v>
      </c>
      <c r="E642" s="203" t="s">
        <v>19</v>
      </c>
      <c r="F642" s="204" t="s">
        <v>1725</v>
      </c>
      <c r="G642" s="202"/>
      <c r="H642" s="203" t="s">
        <v>19</v>
      </c>
      <c r="I642" s="205"/>
      <c r="J642" s="202"/>
      <c r="K642" s="202"/>
      <c r="L642" s="206"/>
      <c r="M642" s="207"/>
      <c r="N642" s="208"/>
      <c r="O642" s="208"/>
      <c r="P642" s="208"/>
      <c r="Q642" s="208"/>
      <c r="R642" s="208"/>
      <c r="S642" s="208"/>
      <c r="T642" s="209"/>
      <c r="AT642" s="210" t="s">
        <v>176</v>
      </c>
      <c r="AU642" s="210" t="s">
        <v>81</v>
      </c>
      <c r="AV642" s="13" t="s">
        <v>79</v>
      </c>
      <c r="AW642" s="13" t="s">
        <v>34</v>
      </c>
      <c r="AX642" s="13" t="s">
        <v>72</v>
      </c>
      <c r="AY642" s="210" t="s">
        <v>158</v>
      </c>
    </row>
    <row r="643" spans="1:65" s="14" customFormat="1">
      <c r="B643" s="211"/>
      <c r="C643" s="212"/>
      <c r="D643" s="194" t="s">
        <v>176</v>
      </c>
      <c r="E643" s="213" t="s">
        <v>19</v>
      </c>
      <c r="F643" s="214" t="s">
        <v>1726</v>
      </c>
      <c r="G643" s="212"/>
      <c r="H643" s="215">
        <v>9.0280000000000005</v>
      </c>
      <c r="I643" s="216"/>
      <c r="J643" s="212"/>
      <c r="K643" s="212"/>
      <c r="L643" s="217"/>
      <c r="M643" s="218"/>
      <c r="N643" s="219"/>
      <c r="O643" s="219"/>
      <c r="P643" s="219"/>
      <c r="Q643" s="219"/>
      <c r="R643" s="219"/>
      <c r="S643" s="219"/>
      <c r="T643" s="220"/>
      <c r="AT643" s="221" t="s">
        <v>176</v>
      </c>
      <c r="AU643" s="221" t="s">
        <v>81</v>
      </c>
      <c r="AV643" s="14" t="s">
        <v>81</v>
      </c>
      <c r="AW643" s="14" t="s">
        <v>34</v>
      </c>
      <c r="AX643" s="14" t="s">
        <v>72</v>
      </c>
      <c r="AY643" s="221" t="s">
        <v>158</v>
      </c>
    </row>
    <row r="644" spans="1:65" s="14" customFormat="1">
      <c r="B644" s="211"/>
      <c r="C644" s="212"/>
      <c r="D644" s="194" t="s">
        <v>176</v>
      </c>
      <c r="E644" s="213" t="s">
        <v>19</v>
      </c>
      <c r="F644" s="214" t="s">
        <v>1727</v>
      </c>
      <c r="G644" s="212"/>
      <c r="H644" s="215">
        <v>13.42</v>
      </c>
      <c r="I644" s="216"/>
      <c r="J644" s="212"/>
      <c r="K644" s="212"/>
      <c r="L644" s="217"/>
      <c r="M644" s="218"/>
      <c r="N644" s="219"/>
      <c r="O644" s="219"/>
      <c r="P644" s="219"/>
      <c r="Q644" s="219"/>
      <c r="R644" s="219"/>
      <c r="S644" s="219"/>
      <c r="T644" s="220"/>
      <c r="AT644" s="221" t="s">
        <v>176</v>
      </c>
      <c r="AU644" s="221" t="s">
        <v>81</v>
      </c>
      <c r="AV644" s="14" t="s">
        <v>81</v>
      </c>
      <c r="AW644" s="14" t="s">
        <v>34</v>
      </c>
      <c r="AX644" s="14" t="s">
        <v>72</v>
      </c>
      <c r="AY644" s="221" t="s">
        <v>158</v>
      </c>
    </row>
    <row r="645" spans="1:65" s="14" customFormat="1">
      <c r="B645" s="211"/>
      <c r="C645" s="212"/>
      <c r="D645" s="194" t="s">
        <v>176</v>
      </c>
      <c r="E645" s="213" t="s">
        <v>19</v>
      </c>
      <c r="F645" s="214" t="s">
        <v>1728</v>
      </c>
      <c r="G645" s="212"/>
      <c r="H645" s="215">
        <v>9.76</v>
      </c>
      <c r="I645" s="216"/>
      <c r="J645" s="212"/>
      <c r="K645" s="212"/>
      <c r="L645" s="217"/>
      <c r="M645" s="218"/>
      <c r="N645" s="219"/>
      <c r="O645" s="219"/>
      <c r="P645" s="219"/>
      <c r="Q645" s="219"/>
      <c r="R645" s="219"/>
      <c r="S645" s="219"/>
      <c r="T645" s="220"/>
      <c r="AT645" s="221" t="s">
        <v>176</v>
      </c>
      <c r="AU645" s="221" t="s">
        <v>81</v>
      </c>
      <c r="AV645" s="14" t="s">
        <v>81</v>
      </c>
      <c r="AW645" s="14" t="s">
        <v>34</v>
      </c>
      <c r="AX645" s="14" t="s">
        <v>72</v>
      </c>
      <c r="AY645" s="221" t="s">
        <v>158</v>
      </c>
    </row>
    <row r="646" spans="1:65" s="14" customFormat="1">
      <c r="B646" s="211"/>
      <c r="C646" s="212"/>
      <c r="D646" s="194" t="s">
        <v>176</v>
      </c>
      <c r="E646" s="213" t="s">
        <v>19</v>
      </c>
      <c r="F646" s="214" t="s">
        <v>1729</v>
      </c>
      <c r="G646" s="212"/>
      <c r="H646" s="215">
        <v>14.03</v>
      </c>
      <c r="I646" s="216"/>
      <c r="J646" s="212"/>
      <c r="K646" s="212"/>
      <c r="L646" s="217"/>
      <c r="M646" s="218"/>
      <c r="N646" s="219"/>
      <c r="O646" s="219"/>
      <c r="P646" s="219"/>
      <c r="Q646" s="219"/>
      <c r="R646" s="219"/>
      <c r="S646" s="219"/>
      <c r="T646" s="220"/>
      <c r="AT646" s="221" t="s">
        <v>176</v>
      </c>
      <c r="AU646" s="221" t="s">
        <v>81</v>
      </c>
      <c r="AV646" s="14" t="s">
        <v>81</v>
      </c>
      <c r="AW646" s="14" t="s">
        <v>34</v>
      </c>
      <c r="AX646" s="14" t="s">
        <v>72</v>
      </c>
      <c r="AY646" s="221" t="s">
        <v>158</v>
      </c>
    </row>
    <row r="647" spans="1:65" s="14" customFormat="1">
      <c r="B647" s="211"/>
      <c r="C647" s="212"/>
      <c r="D647" s="194" t="s">
        <v>176</v>
      </c>
      <c r="E647" s="213" t="s">
        <v>19</v>
      </c>
      <c r="F647" s="214" t="s">
        <v>1730</v>
      </c>
      <c r="G647" s="212"/>
      <c r="H647" s="215">
        <v>6.2160000000000002</v>
      </c>
      <c r="I647" s="216"/>
      <c r="J647" s="212"/>
      <c r="K647" s="212"/>
      <c r="L647" s="217"/>
      <c r="M647" s="218"/>
      <c r="N647" s="219"/>
      <c r="O647" s="219"/>
      <c r="P647" s="219"/>
      <c r="Q647" s="219"/>
      <c r="R647" s="219"/>
      <c r="S647" s="219"/>
      <c r="T647" s="220"/>
      <c r="AT647" s="221" t="s">
        <v>176</v>
      </c>
      <c r="AU647" s="221" t="s">
        <v>81</v>
      </c>
      <c r="AV647" s="14" t="s">
        <v>81</v>
      </c>
      <c r="AW647" s="14" t="s">
        <v>34</v>
      </c>
      <c r="AX647" s="14" t="s">
        <v>72</v>
      </c>
      <c r="AY647" s="221" t="s">
        <v>158</v>
      </c>
    </row>
    <row r="648" spans="1:65" s="14" customFormat="1">
      <c r="B648" s="211"/>
      <c r="C648" s="212"/>
      <c r="D648" s="194" t="s">
        <v>176</v>
      </c>
      <c r="E648" s="213" t="s">
        <v>19</v>
      </c>
      <c r="F648" s="214" t="s">
        <v>1731</v>
      </c>
      <c r="G648" s="212"/>
      <c r="H648" s="215">
        <v>5.6609999999999996</v>
      </c>
      <c r="I648" s="216"/>
      <c r="J648" s="212"/>
      <c r="K648" s="212"/>
      <c r="L648" s="217"/>
      <c r="M648" s="218"/>
      <c r="N648" s="219"/>
      <c r="O648" s="219"/>
      <c r="P648" s="219"/>
      <c r="Q648" s="219"/>
      <c r="R648" s="219"/>
      <c r="S648" s="219"/>
      <c r="T648" s="220"/>
      <c r="AT648" s="221" t="s">
        <v>176</v>
      </c>
      <c r="AU648" s="221" t="s">
        <v>81</v>
      </c>
      <c r="AV648" s="14" t="s">
        <v>81</v>
      </c>
      <c r="AW648" s="14" t="s">
        <v>34</v>
      </c>
      <c r="AX648" s="14" t="s">
        <v>72</v>
      </c>
      <c r="AY648" s="221" t="s">
        <v>158</v>
      </c>
    </row>
    <row r="649" spans="1:65" s="13" customFormat="1">
      <c r="B649" s="201"/>
      <c r="C649" s="202"/>
      <c r="D649" s="194" t="s">
        <v>176</v>
      </c>
      <c r="E649" s="203" t="s">
        <v>19</v>
      </c>
      <c r="F649" s="204" t="s">
        <v>1732</v>
      </c>
      <c r="G649" s="202"/>
      <c r="H649" s="203" t="s">
        <v>19</v>
      </c>
      <c r="I649" s="205"/>
      <c r="J649" s="202"/>
      <c r="K649" s="202"/>
      <c r="L649" s="206"/>
      <c r="M649" s="207"/>
      <c r="N649" s="208"/>
      <c r="O649" s="208"/>
      <c r="P649" s="208"/>
      <c r="Q649" s="208"/>
      <c r="R649" s="208"/>
      <c r="S649" s="208"/>
      <c r="T649" s="209"/>
      <c r="AT649" s="210" t="s">
        <v>176</v>
      </c>
      <c r="AU649" s="210" t="s">
        <v>81</v>
      </c>
      <c r="AV649" s="13" t="s">
        <v>79</v>
      </c>
      <c r="AW649" s="13" t="s">
        <v>34</v>
      </c>
      <c r="AX649" s="13" t="s">
        <v>72</v>
      </c>
      <c r="AY649" s="210" t="s">
        <v>158</v>
      </c>
    </row>
    <row r="650" spans="1:65" s="14" customFormat="1">
      <c r="B650" s="211"/>
      <c r="C650" s="212"/>
      <c r="D650" s="194" t="s">
        <v>176</v>
      </c>
      <c r="E650" s="213" t="s">
        <v>19</v>
      </c>
      <c r="F650" s="214" t="s">
        <v>1733</v>
      </c>
      <c r="G650" s="212"/>
      <c r="H650" s="215">
        <v>10.07</v>
      </c>
      <c r="I650" s="216"/>
      <c r="J650" s="212"/>
      <c r="K650" s="212"/>
      <c r="L650" s="217"/>
      <c r="M650" s="218"/>
      <c r="N650" s="219"/>
      <c r="O650" s="219"/>
      <c r="P650" s="219"/>
      <c r="Q650" s="219"/>
      <c r="R650" s="219"/>
      <c r="S650" s="219"/>
      <c r="T650" s="220"/>
      <c r="AT650" s="221" t="s">
        <v>176</v>
      </c>
      <c r="AU650" s="221" t="s">
        <v>81</v>
      </c>
      <c r="AV650" s="14" t="s">
        <v>81</v>
      </c>
      <c r="AW650" s="14" t="s">
        <v>34</v>
      </c>
      <c r="AX650" s="14" t="s">
        <v>72</v>
      </c>
      <c r="AY650" s="221" t="s">
        <v>158</v>
      </c>
    </row>
    <row r="651" spans="1:65" s="14" customFormat="1">
      <c r="B651" s="211"/>
      <c r="C651" s="212"/>
      <c r="D651" s="194" t="s">
        <v>176</v>
      </c>
      <c r="E651" s="213" t="s">
        <v>19</v>
      </c>
      <c r="F651" s="214" t="s">
        <v>1734</v>
      </c>
      <c r="G651" s="212"/>
      <c r="H651" s="215">
        <v>10.199999999999999</v>
      </c>
      <c r="I651" s="216"/>
      <c r="J651" s="212"/>
      <c r="K651" s="212"/>
      <c r="L651" s="217"/>
      <c r="M651" s="218"/>
      <c r="N651" s="219"/>
      <c r="O651" s="219"/>
      <c r="P651" s="219"/>
      <c r="Q651" s="219"/>
      <c r="R651" s="219"/>
      <c r="S651" s="219"/>
      <c r="T651" s="220"/>
      <c r="AT651" s="221" t="s">
        <v>176</v>
      </c>
      <c r="AU651" s="221" t="s">
        <v>81</v>
      </c>
      <c r="AV651" s="14" t="s">
        <v>81</v>
      </c>
      <c r="AW651" s="14" t="s">
        <v>34</v>
      </c>
      <c r="AX651" s="14" t="s">
        <v>72</v>
      </c>
      <c r="AY651" s="221" t="s">
        <v>158</v>
      </c>
    </row>
    <row r="652" spans="1:65" s="14" customFormat="1">
      <c r="B652" s="211"/>
      <c r="C652" s="212"/>
      <c r="D652" s="194" t="s">
        <v>176</v>
      </c>
      <c r="E652" s="213" t="s">
        <v>19</v>
      </c>
      <c r="F652" s="214" t="s">
        <v>1735</v>
      </c>
      <c r="G652" s="212"/>
      <c r="H652" s="215">
        <v>12</v>
      </c>
      <c r="I652" s="216"/>
      <c r="J652" s="212"/>
      <c r="K652" s="212"/>
      <c r="L652" s="217"/>
      <c r="M652" s="218"/>
      <c r="N652" s="219"/>
      <c r="O652" s="219"/>
      <c r="P652" s="219"/>
      <c r="Q652" s="219"/>
      <c r="R652" s="219"/>
      <c r="S652" s="219"/>
      <c r="T652" s="220"/>
      <c r="AT652" s="221" t="s">
        <v>176</v>
      </c>
      <c r="AU652" s="221" t="s">
        <v>81</v>
      </c>
      <c r="AV652" s="14" t="s">
        <v>81</v>
      </c>
      <c r="AW652" s="14" t="s">
        <v>34</v>
      </c>
      <c r="AX652" s="14" t="s">
        <v>72</v>
      </c>
      <c r="AY652" s="221" t="s">
        <v>158</v>
      </c>
    </row>
    <row r="653" spans="1:65" s="14" customFormat="1" ht="20">
      <c r="B653" s="211"/>
      <c r="C653" s="212"/>
      <c r="D653" s="194" t="s">
        <v>176</v>
      </c>
      <c r="E653" s="213" t="s">
        <v>19</v>
      </c>
      <c r="F653" s="214" t="s">
        <v>1780</v>
      </c>
      <c r="G653" s="212"/>
      <c r="H653" s="215">
        <v>6.4</v>
      </c>
      <c r="I653" s="216"/>
      <c r="J653" s="212"/>
      <c r="K653" s="212"/>
      <c r="L653" s="217"/>
      <c r="M653" s="218"/>
      <c r="N653" s="219"/>
      <c r="O653" s="219"/>
      <c r="P653" s="219"/>
      <c r="Q653" s="219"/>
      <c r="R653" s="219"/>
      <c r="S653" s="219"/>
      <c r="T653" s="220"/>
      <c r="AT653" s="221" t="s">
        <v>176</v>
      </c>
      <c r="AU653" s="221" t="s">
        <v>81</v>
      </c>
      <c r="AV653" s="14" t="s">
        <v>81</v>
      </c>
      <c r="AW653" s="14" t="s">
        <v>34</v>
      </c>
      <c r="AX653" s="14" t="s">
        <v>72</v>
      </c>
      <c r="AY653" s="221" t="s">
        <v>158</v>
      </c>
    </row>
    <row r="654" spans="1:65" s="15" customFormat="1">
      <c r="B654" s="222"/>
      <c r="C654" s="223"/>
      <c r="D654" s="194" t="s">
        <v>176</v>
      </c>
      <c r="E654" s="224" t="s">
        <v>19</v>
      </c>
      <c r="F654" s="225" t="s">
        <v>179</v>
      </c>
      <c r="G654" s="223"/>
      <c r="H654" s="226">
        <v>96.784999999999997</v>
      </c>
      <c r="I654" s="227"/>
      <c r="J654" s="223"/>
      <c r="K654" s="223"/>
      <c r="L654" s="228"/>
      <c r="M654" s="229"/>
      <c r="N654" s="230"/>
      <c r="O654" s="230"/>
      <c r="P654" s="230"/>
      <c r="Q654" s="230"/>
      <c r="R654" s="230"/>
      <c r="S654" s="230"/>
      <c r="T654" s="231"/>
      <c r="AT654" s="232" t="s">
        <v>176</v>
      </c>
      <c r="AU654" s="232" t="s">
        <v>81</v>
      </c>
      <c r="AV654" s="15" t="s">
        <v>165</v>
      </c>
      <c r="AW654" s="15" t="s">
        <v>34</v>
      </c>
      <c r="AX654" s="15" t="s">
        <v>79</v>
      </c>
      <c r="AY654" s="232" t="s">
        <v>158</v>
      </c>
    </row>
    <row r="655" spans="1:65" s="2" customFormat="1" ht="24.25" customHeight="1">
      <c r="A655" s="37"/>
      <c r="B655" s="38"/>
      <c r="C655" s="181" t="s">
        <v>1781</v>
      </c>
      <c r="D655" s="181" t="s">
        <v>160</v>
      </c>
      <c r="E655" s="182" t="s">
        <v>1782</v>
      </c>
      <c r="F655" s="183" t="s">
        <v>1783</v>
      </c>
      <c r="G655" s="184" t="s">
        <v>163</v>
      </c>
      <c r="H655" s="185">
        <v>67.789000000000001</v>
      </c>
      <c r="I655" s="186"/>
      <c r="J655" s="187">
        <f>ROUND(I655*H655,2)</f>
        <v>0</v>
      </c>
      <c r="K655" s="183" t="s">
        <v>164</v>
      </c>
      <c r="L655" s="42"/>
      <c r="M655" s="188" t="s">
        <v>19</v>
      </c>
      <c r="N655" s="189" t="s">
        <v>43</v>
      </c>
      <c r="O655" s="67"/>
      <c r="P655" s="190">
        <f>O655*H655</f>
        <v>0</v>
      </c>
      <c r="Q655" s="190">
        <v>3.8850000000000003E-2</v>
      </c>
      <c r="R655" s="190">
        <f>Q655*H655</f>
        <v>2.6336026500000003</v>
      </c>
      <c r="S655" s="190">
        <v>0</v>
      </c>
      <c r="T655" s="191">
        <f>S655*H655</f>
        <v>0</v>
      </c>
      <c r="U655" s="37"/>
      <c r="V655" s="37"/>
      <c r="W655" s="37"/>
      <c r="X655" s="37"/>
      <c r="Y655" s="37"/>
      <c r="Z655" s="37"/>
      <c r="AA655" s="37"/>
      <c r="AB655" s="37"/>
      <c r="AC655" s="37"/>
      <c r="AD655" s="37"/>
      <c r="AE655" s="37"/>
      <c r="AR655" s="192" t="s">
        <v>165</v>
      </c>
      <c r="AT655" s="192" t="s">
        <v>160</v>
      </c>
      <c r="AU655" s="192" t="s">
        <v>81</v>
      </c>
      <c r="AY655" s="20" t="s">
        <v>158</v>
      </c>
      <c r="BE655" s="193">
        <f>IF(N655="základní",J655,0)</f>
        <v>0</v>
      </c>
      <c r="BF655" s="193">
        <f>IF(N655="snížená",J655,0)</f>
        <v>0</v>
      </c>
      <c r="BG655" s="193">
        <f>IF(N655="zákl. přenesená",J655,0)</f>
        <v>0</v>
      </c>
      <c r="BH655" s="193">
        <f>IF(N655="sníž. přenesená",J655,0)</f>
        <v>0</v>
      </c>
      <c r="BI655" s="193">
        <f>IF(N655="nulová",J655,0)</f>
        <v>0</v>
      </c>
      <c r="BJ655" s="20" t="s">
        <v>79</v>
      </c>
      <c r="BK655" s="193">
        <f>ROUND(I655*H655,2)</f>
        <v>0</v>
      </c>
      <c r="BL655" s="20" t="s">
        <v>165</v>
      </c>
      <c r="BM655" s="192" t="s">
        <v>1784</v>
      </c>
    </row>
    <row r="656" spans="1:65" s="2" customFormat="1" ht="18">
      <c r="A656" s="37"/>
      <c r="B656" s="38"/>
      <c r="C656" s="39"/>
      <c r="D656" s="194" t="s">
        <v>167</v>
      </c>
      <c r="E656" s="39"/>
      <c r="F656" s="195" t="s">
        <v>1785</v>
      </c>
      <c r="G656" s="39"/>
      <c r="H656" s="39"/>
      <c r="I656" s="196"/>
      <c r="J656" s="39"/>
      <c r="K656" s="39"/>
      <c r="L656" s="42"/>
      <c r="M656" s="197"/>
      <c r="N656" s="198"/>
      <c r="O656" s="67"/>
      <c r="P656" s="67"/>
      <c r="Q656" s="67"/>
      <c r="R656" s="67"/>
      <c r="S656" s="67"/>
      <c r="T656" s="68"/>
      <c r="U656" s="37"/>
      <c r="V656" s="37"/>
      <c r="W656" s="37"/>
      <c r="X656" s="37"/>
      <c r="Y656" s="37"/>
      <c r="Z656" s="37"/>
      <c r="AA656" s="37"/>
      <c r="AB656" s="37"/>
      <c r="AC656" s="37"/>
      <c r="AD656" s="37"/>
      <c r="AE656" s="37"/>
      <c r="AT656" s="20" t="s">
        <v>167</v>
      </c>
      <c r="AU656" s="20" t="s">
        <v>81</v>
      </c>
    </row>
    <row r="657" spans="1:65" s="2" customFormat="1">
      <c r="A657" s="37"/>
      <c r="B657" s="38"/>
      <c r="C657" s="39"/>
      <c r="D657" s="199" t="s">
        <v>169</v>
      </c>
      <c r="E657" s="39"/>
      <c r="F657" s="200" t="s">
        <v>1786</v>
      </c>
      <c r="G657" s="39"/>
      <c r="H657" s="39"/>
      <c r="I657" s="196"/>
      <c r="J657" s="39"/>
      <c r="K657" s="39"/>
      <c r="L657" s="42"/>
      <c r="M657" s="197"/>
      <c r="N657" s="198"/>
      <c r="O657" s="67"/>
      <c r="P657" s="67"/>
      <c r="Q657" s="67"/>
      <c r="R657" s="67"/>
      <c r="S657" s="67"/>
      <c r="T657" s="68"/>
      <c r="U657" s="37"/>
      <c r="V657" s="37"/>
      <c r="W657" s="37"/>
      <c r="X657" s="37"/>
      <c r="Y657" s="37"/>
      <c r="Z657" s="37"/>
      <c r="AA657" s="37"/>
      <c r="AB657" s="37"/>
      <c r="AC657" s="37"/>
      <c r="AD657" s="37"/>
      <c r="AE657" s="37"/>
      <c r="AT657" s="20" t="s">
        <v>169</v>
      </c>
      <c r="AU657" s="20" t="s">
        <v>81</v>
      </c>
    </row>
    <row r="658" spans="1:65" s="13" customFormat="1">
      <c r="B658" s="201"/>
      <c r="C658" s="202"/>
      <c r="D658" s="194" t="s">
        <v>176</v>
      </c>
      <c r="E658" s="203" t="s">
        <v>19</v>
      </c>
      <c r="F658" s="204" t="s">
        <v>1787</v>
      </c>
      <c r="G658" s="202"/>
      <c r="H658" s="203" t="s">
        <v>19</v>
      </c>
      <c r="I658" s="205"/>
      <c r="J658" s="202"/>
      <c r="K658" s="202"/>
      <c r="L658" s="206"/>
      <c r="M658" s="207"/>
      <c r="N658" s="208"/>
      <c r="O658" s="208"/>
      <c r="P658" s="208"/>
      <c r="Q658" s="208"/>
      <c r="R658" s="208"/>
      <c r="S658" s="208"/>
      <c r="T658" s="209"/>
      <c r="AT658" s="210" t="s">
        <v>176</v>
      </c>
      <c r="AU658" s="210" t="s">
        <v>81</v>
      </c>
      <c r="AV658" s="13" t="s">
        <v>79</v>
      </c>
      <c r="AW658" s="13" t="s">
        <v>34</v>
      </c>
      <c r="AX658" s="13" t="s">
        <v>72</v>
      </c>
      <c r="AY658" s="210" t="s">
        <v>158</v>
      </c>
    </row>
    <row r="659" spans="1:65" s="13" customFormat="1">
      <c r="B659" s="201"/>
      <c r="C659" s="202"/>
      <c r="D659" s="194" t="s">
        <v>176</v>
      </c>
      <c r="E659" s="203" t="s">
        <v>19</v>
      </c>
      <c r="F659" s="204" t="s">
        <v>1725</v>
      </c>
      <c r="G659" s="202"/>
      <c r="H659" s="203" t="s">
        <v>19</v>
      </c>
      <c r="I659" s="205"/>
      <c r="J659" s="202"/>
      <c r="K659" s="202"/>
      <c r="L659" s="206"/>
      <c r="M659" s="207"/>
      <c r="N659" s="208"/>
      <c r="O659" s="208"/>
      <c r="P659" s="208"/>
      <c r="Q659" s="208"/>
      <c r="R659" s="208"/>
      <c r="S659" s="208"/>
      <c r="T659" s="209"/>
      <c r="AT659" s="210" t="s">
        <v>176</v>
      </c>
      <c r="AU659" s="210" t="s">
        <v>81</v>
      </c>
      <c r="AV659" s="13" t="s">
        <v>79</v>
      </c>
      <c r="AW659" s="13" t="s">
        <v>34</v>
      </c>
      <c r="AX659" s="13" t="s">
        <v>72</v>
      </c>
      <c r="AY659" s="210" t="s">
        <v>158</v>
      </c>
    </row>
    <row r="660" spans="1:65" s="14" customFormat="1">
      <c r="B660" s="211"/>
      <c r="C660" s="212"/>
      <c r="D660" s="194" t="s">
        <v>176</v>
      </c>
      <c r="E660" s="213" t="s">
        <v>19</v>
      </c>
      <c r="F660" s="214" t="s">
        <v>1726</v>
      </c>
      <c r="G660" s="212"/>
      <c r="H660" s="215">
        <v>9.0280000000000005</v>
      </c>
      <c r="I660" s="216"/>
      <c r="J660" s="212"/>
      <c r="K660" s="212"/>
      <c r="L660" s="217"/>
      <c r="M660" s="218"/>
      <c r="N660" s="219"/>
      <c r="O660" s="219"/>
      <c r="P660" s="219"/>
      <c r="Q660" s="219"/>
      <c r="R660" s="219"/>
      <c r="S660" s="219"/>
      <c r="T660" s="220"/>
      <c r="AT660" s="221" t="s">
        <v>176</v>
      </c>
      <c r="AU660" s="221" t="s">
        <v>81</v>
      </c>
      <c r="AV660" s="14" t="s">
        <v>81</v>
      </c>
      <c r="AW660" s="14" t="s">
        <v>34</v>
      </c>
      <c r="AX660" s="14" t="s">
        <v>72</v>
      </c>
      <c r="AY660" s="221" t="s">
        <v>158</v>
      </c>
    </row>
    <row r="661" spans="1:65" s="14" customFormat="1">
      <c r="B661" s="211"/>
      <c r="C661" s="212"/>
      <c r="D661" s="194" t="s">
        <v>176</v>
      </c>
      <c r="E661" s="213" t="s">
        <v>19</v>
      </c>
      <c r="F661" s="214" t="s">
        <v>1727</v>
      </c>
      <c r="G661" s="212"/>
      <c r="H661" s="215">
        <v>13.42</v>
      </c>
      <c r="I661" s="216"/>
      <c r="J661" s="212"/>
      <c r="K661" s="212"/>
      <c r="L661" s="217"/>
      <c r="M661" s="218"/>
      <c r="N661" s="219"/>
      <c r="O661" s="219"/>
      <c r="P661" s="219"/>
      <c r="Q661" s="219"/>
      <c r="R661" s="219"/>
      <c r="S661" s="219"/>
      <c r="T661" s="220"/>
      <c r="AT661" s="221" t="s">
        <v>176</v>
      </c>
      <c r="AU661" s="221" t="s">
        <v>81</v>
      </c>
      <c r="AV661" s="14" t="s">
        <v>81</v>
      </c>
      <c r="AW661" s="14" t="s">
        <v>34</v>
      </c>
      <c r="AX661" s="14" t="s">
        <v>72</v>
      </c>
      <c r="AY661" s="221" t="s">
        <v>158</v>
      </c>
    </row>
    <row r="662" spans="1:65" s="14" customFormat="1">
      <c r="B662" s="211"/>
      <c r="C662" s="212"/>
      <c r="D662" s="194" t="s">
        <v>176</v>
      </c>
      <c r="E662" s="213" t="s">
        <v>19</v>
      </c>
      <c r="F662" s="214" t="s">
        <v>1728</v>
      </c>
      <c r="G662" s="212"/>
      <c r="H662" s="215">
        <v>9.76</v>
      </c>
      <c r="I662" s="216"/>
      <c r="J662" s="212"/>
      <c r="K662" s="212"/>
      <c r="L662" s="217"/>
      <c r="M662" s="218"/>
      <c r="N662" s="219"/>
      <c r="O662" s="219"/>
      <c r="P662" s="219"/>
      <c r="Q662" s="219"/>
      <c r="R662" s="219"/>
      <c r="S662" s="219"/>
      <c r="T662" s="220"/>
      <c r="AT662" s="221" t="s">
        <v>176</v>
      </c>
      <c r="AU662" s="221" t="s">
        <v>81</v>
      </c>
      <c r="AV662" s="14" t="s">
        <v>81</v>
      </c>
      <c r="AW662" s="14" t="s">
        <v>34</v>
      </c>
      <c r="AX662" s="14" t="s">
        <v>72</v>
      </c>
      <c r="AY662" s="221" t="s">
        <v>158</v>
      </c>
    </row>
    <row r="663" spans="1:65" s="14" customFormat="1">
      <c r="B663" s="211"/>
      <c r="C663" s="212"/>
      <c r="D663" s="194" t="s">
        <v>176</v>
      </c>
      <c r="E663" s="213" t="s">
        <v>19</v>
      </c>
      <c r="F663" s="214" t="s">
        <v>1729</v>
      </c>
      <c r="G663" s="212"/>
      <c r="H663" s="215">
        <v>14.03</v>
      </c>
      <c r="I663" s="216"/>
      <c r="J663" s="212"/>
      <c r="K663" s="212"/>
      <c r="L663" s="217"/>
      <c r="M663" s="218"/>
      <c r="N663" s="219"/>
      <c r="O663" s="219"/>
      <c r="P663" s="219"/>
      <c r="Q663" s="219"/>
      <c r="R663" s="219"/>
      <c r="S663" s="219"/>
      <c r="T663" s="220"/>
      <c r="AT663" s="221" t="s">
        <v>176</v>
      </c>
      <c r="AU663" s="221" t="s">
        <v>81</v>
      </c>
      <c r="AV663" s="14" t="s">
        <v>81</v>
      </c>
      <c r="AW663" s="14" t="s">
        <v>34</v>
      </c>
      <c r="AX663" s="14" t="s">
        <v>72</v>
      </c>
      <c r="AY663" s="221" t="s">
        <v>158</v>
      </c>
    </row>
    <row r="664" spans="1:65" s="14" customFormat="1">
      <c r="B664" s="211"/>
      <c r="C664" s="212"/>
      <c r="D664" s="194" t="s">
        <v>176</v>
      </c>
      <c r="E664" s="213" t="s">
        <v>19</v>
      </c>
      <c r="F664" s="214" t="s">
        <v>1730</v>
      </c>
      <c r="G664" s="212"/>
      <c r="H664" s="215">
        <v>6.2160000000000002</v>
      </c>
      <c r="I664" s="216"/>
      <c r="J664" s="212"/>
      <c r="K664" s="212"/>
      <c r="L664" s="217"/>
      <c r="M664" s="218"/>
      <c r="N664" s="219"/>
      <c r="O664" s="219"/>
      <c r="P664" s="219"/>
      <c r="Q664" s="219"/>
      <c r="R664" s="219"/>
      <c r="S664" s="219"/>
      <c r="T664" s="220"/>
      <c r="AT664" s="221" t="s">
        <v>176</v>
      </c>
      <c r="AU664" s="221" t="s">
        <v>81</v>
      </c>
      <c r="AV664" s="14" t="s">
        <v>81</v>
      </c>
      <c r="AW664" s="14" t="s">
        <v>34</v>
      </c>
      <c r="AX664" s="14" t="s">
        <v>72</v>
      </c>
      <c r="AY664" s="221" t="s">
        <v>158</v>
      </c>
    </row>
    <row r="665" spans="1:65" s="14" customFormat="1">
      <c r="B665" s="211"/>
      <c r="C665" s="212"/>
      <c r="D665" s="194" t="s">
        <v>176</v>
      </c>
      <c r="E665" s="213" t="s">
        <v>19</v>
      </c>
      <c r="F665" s="214" t="s">
        <v>1731</v>
      </c>
      <c r="G665" s="212"/>
      <c r="H665" s="215">
        <v>5.6609999999999996</v>
      </c>
      <c r="I665" s="216"/>
      <c r="J665" s="212"/>
      <c r="K665" s="212"/>
      <c r="L665" s="217"/>
      <c r="M665" s="218"/>
      <c r="N665" s="219"/>
      <c r="O665" s="219"/>
      <c r="P665" s="219"/>
      <c r="Q665" s="219"/>
      <c r="R665" s="219"/>
      <c r="S665" s="219"/>
      <c r="T665" s="220"/>
      <c r="AT665" s="221" t="s">
        <v>176</v>
      </c>
      <c r="AU665" s="221" t="s">
        <v>81</v>
      </c>
      <c r="AV665" s="14" t="s">
        <v>81</v>
      </c>
      <c r="AW665" s="14" t="s">
        <v>34</v>
      </c>
      <c r="AX665" s="14" t="s">
        <v>72</v>
      </c>
      <c r="AY665" s="221" t="s">
        <v>158</v>
      </c>
    </row>
    <row r="666" spans="1:65" s="13" customFormat="1">
      <c r="B666" s="201"/>
      <c r="C666" s="202"/>
      <c r="D666" s="194" t="s">
        <v>176</v>
      </c>
      <c r="E666" s="203" t="s">
        <v>19</v>
      </c>
      <c r="F666" s="204" t="s">
        <v>1732</v>
      </c>
      <c r="G666" s="202"/>
      <c r="H666" s="203" t="s">
        <v>19</v>
      </c>
      <c r="I666" s="205"/>
      <c r="J666" s="202"/>
      <c r="K666" s="202"/>
      <c r="L666" s="206"/>
      <c r="M666" s="207"/>
      <c r="N666" s="208"/>
      <c r="O666" s="208"/>
      <c r="P666" s="208"/>
      <c r="Q666" s="208"/>
      <c r="R666" s="208"/>
      <c r="S666" s="208"/>
      <c r="T666" s="209"/>
      <c r="AT666" s="210" t="s">
        <v>176</v>
      </c>
      <c r="AU666" s="210" t="s">
        <v>81</v>
      </c>
      <c r="AV666" s="13" t="s">
        <v>79</v>
      </c>
      <c r="AW666" s="13" t="s">
        <v>34</v>
      </c>
      <c r="AX666" s="13" t="s">
        <v>72</v>
      </c>
      <c r="AY666" s="210" t="s">
        <v>158</v>
      </c>
    </row>
    <row r="667" spans="1:65" s="14" customFormat="1">
      <c r="B667" s="211"/>
      <c r="C667" s="212"/>
      <c r="D667" s="194" t="s">
        <v>176</v>
      </c>
      <c r="E667" s="213" t="s">
        <v>19</v>
      </c>
      <c r="F667" s="214" t="s">
        <v>1733</v>
      </c>
      <c r="G667" s="212"/>
      <c r="H667" s="215">
        <v>10.07</v>
      </c>
      <c r="I667" s="216"/>
      <c r="J667" s="212"/>
      <c r="K667" s="212"/>
      <c r="L667" s="217"/>
      <c r="M667" s="218"/>
      <c r="N667" s="219"/>
      <c r="O667" s="219"/>
      <c r="P667" s="219"/>
      <c r="Q667" s="219"/>
      <c r="R667" s="219"/>
      <c r="S667" s="219"/>
      <c r="T667" s="220"/>
      <c r="AT667" s="221" t="s">
        <v>176</v>
      </c>
      <c r="AU667" s="221" t="s">
        <v>81</v>
      </c>
      <c r="AV667" s="14" t="s">
        <v>81</v>
      </c>
      <c r="AW667" s="14" t="s">
        <v>34</v>
      </c>
      <c r="AX667" s="14" t="s">
        <v>72</v>
      </c>
      <c r="AY667" s="221" t="s">
        <v>158</v>
      </c>
    </row>
    <row r="668" spans="1:65" s="14" customFormat="1">
      <c r="B668" s="211"/>
      <c r="C668" s="212"/>
      <c r="D668" s="194" t="s">
        <v>176</v>
      </c>
      <c r="E668" s="213" t="s">
        <v>19</v>
      </c>
      <c r="F668" s="214" t="s">
        <v>1734</v>
      </c>
      <c r="G668" s="212"/>
      <c r="H668" s="215">
        <v>10.199999999999999</v>
      </c>
      <c r="I668" s="216"/>
      <c r="J668" s="212"/>
      <c r="K668" s="212"/>
      <c r="L668" s="217"/>
      <c r="M668" s="218"/>
      <c r="N668" s="219"/>
      <c r="O668" s="219"/>
      <c r="P668" s="219"/>
      <c r="Q668" s="219"/>
      <c r="R668" s="219"/>
      <c r="S668" s="219"/>
      <c r="T668" s="220"/>
      <c r="AT668" s="221" t="s">
        <v>176</v>
      </c>
      <c r="AU668" s="221" t="s">
        <v>81</v>
      </c>
      <c r="AV668" s="14" t="s">
        <v>81</v>
      </c>
      <c r="AW668" s="14" t="s">
        <v>34</v>
      </c>
      <c r="AX668" s="14" t="s">
        <v>72</v>
      </c>
      <c r="AY668" s="221" t="s">
        <v>158</v>
      </c>
    </row>
    <row r="669" spans="1:65" s="14" customFormat="1">
      <c r="B669" s="211"/>
      <c r="C669" s="212"/>
      <c r="D669" s="194" t="s">
        <v>176</v>
      </c>
      <c r="E669" s="213" t="s">
        <v>19</v>
      </c>
      <c r="F669" s="214" t="s">
        <v>1735</v>
      </c>
      <c r="G669" s="212"/>
      <c r="H669" s="215">
        <v>12</v>
      </c>
      <c r="I669" s="216"/>
      <c r="J669" s="212"/>
      <c r="K669" s="212"/>
      <c r="L669" s="217"/>
      <c r="M669" s="218"/>
      <c r="N669" s="219"/>
      <c r="O669" s="219"/>
      <c r="P669" s="219"/>
      <c r="Q669" s="219"/>
      <c r="R669" s="219"/>
      <c r="S669" s="219"/>
      <c r="T669" s="220"/>
      <c r="AT669" s="221" t="s">
        <v>176</v>
      </c>
      <c r="AU669" s="221" t="s">
        <v>81</v>
      </c>
      <c r="AV669" s="14" t="s">
        <v>81</v>
      </c>
      <c r="AW669" s="14" t="s">
        <v>34</v>
      </c>
      <c r="AX669" s="14" t="s">
        <v>72</v>
      </c>
      <c r="AY669" s="221" t="s">
        <v>158</v>
      </c>
    </row>
    <row r="670" spans="1:65" s="16" customFormat="1">
      <c r="B670" s="251"/>
      <c r="C670" s="252"/>
      <c r="D670" s="194" t="s">
        <v>176</v>
      </c>
      <c r="E670" s="253" t="s">
        <v>19</v>
      </c>
      <c r="F670" s="254" t="s">
        <v>1736</v>
      </c>
      <c r="G670" s="252"/>
      <c r="H670" s="255">
        <v>90.385000000000005</v>
      </c>
      <c r="I670" s="256"/>
      <c r="J670" s="252"/>
      <c r="K670" s="252"/>
      <c r="L670" s="257"/>
      <c r="M670" s="258"/>
      <c r="N670" s="259"/>
      <c r="O670" s="259"/>
      <c r="P670" s="259"/>
      <c r="Q670" s="259"/>
      <c r="R670" s="259"/>
      <c r="S670" s="259"/>
      <c r="T670" s="260"/>
      <c r="AT670" s="261" t="s">
        <v>176</v>
      </c>
      <c r="AU670" s="261" t="s">
        <v>81</v>
      </c>
      <c r="AV670" s="16" t="s">
        <v>180</v>
      </c>
      <c r="AW670" s="16" t="s">
        <v>34</v>
      </c>
      <c r="AX670" s="16" t="s">
        <v>72</v>
      </c>
      <c r="AY670" s="261" t="s">
        <v>158</v>
      </c>
    </row>
    <row r="671" spans="1:65" s="14" customFormat="1">
      <c r="B671" s="211"/>
      <c r="C671" s="212"/>
      <c r="D671" s="194" t="s">
        <v>176</v>
      </c>
      <c r="E671" s="213" t="s">
        <v>19</v>
      </c>
      <c r="F671" s="214" t="s">
        <v>1788</v>
      </c>
      <c r="G671" s="212"/>
      <c r="H671" s="215">
        <v>67.789000000000001</v>
      </c>
      <c r="I671" s="216"/>
      <c r="J671" s="212"/>
      <c r="K671" s="212"/>
      <c r="L671" s="217"/>
      <c r="M671" s="218"/>
      <c r="N671" s="219"/>
      <c r="O671" s="219"/>
      <c r="P671" s="219"/>
      <c r="Q671" s="219"/>
      <c r="R671" s="219"/>
      <c r="S671" s="219"/>
      <c r="T671" s="220"/>
      <c r="AT671" s="221" t="s">
        <v>176</v>
      </c>
      <c r="AU671" s="221" t="s">
        <v>81</v>
      </c>
      <c r="AV671" s="14" t="s">
        <v>81</v>
      </c>
      <c r="AW671" s="14" t="s">
        <v>34</v>
      </c>
      <c r="AX671" s="14" t="s">
        <v>79</v>
      </c>
      <c r="AY671" s="221" t="s">
        <v>158</v>
      </c>
    </row>
    <row r="672" spans="1:65" s="2" customFormat="1" ht="24.25" customHeight="1">
      <c r="A672" s="37"/>
      <c r="B672" s="38"/>
      <c r="C672" s="181" t="s">
        <v>1789</v>
      </c>
      <c r="D672" s="181" t="s">
        <v>160</v>
      </c>
      <c r="E672" s="182" t="s">
        <v>1790</v>
      </c>
      <c r="F672" s="183" t="s">
        <v>1791</v>
      </c>
      <c r="G672" s="184" t="s">
        <v>163</v>
      </c>
      <c r="H672" s="185">
        <v>13.114000000000001</v>
      </c>
      <c r="I672" s="186"/>
      <c r="J672" s="187">
        <f>ROUND(I672*H672,2)</f>
        <v>0</v>
      </c>
      <c r="K672" s="183" t="s">
        <v>164</v>
      </c>
      <c r="L672" s="42"/>
      <c r="M672" s="188" t="s">
        <v>19</v>
      </c>
      <c r="N672" s="189" t="s">
        <v>43</v>
      </c>
      <c r="O672" s="67"/>
      <c r="P672" s="190">
        <f>O672*H672</f>
        <v>0</v>
      </c>
      <c r="Q672" s="190">
        <v>0.14099999999999999</v>
      </c>
      <c r="R672" s="190">
        <f>Q672*H672</f>
        <v>1.8490739999999999</v>
      </c>
      <c r="S672" s="190">
        <v>0</v>
      </c>
      <c r="T672" s="191">
        <f>S672*H672</f>
        <v>0</v>
      </c>
      <c r="U672" s="37"/>
      <c r="V672" s="37"/>
      <c r="W672" s="37"/>
      <c r="X672" s="37"/>
      <c r="Y672" s="37"/>
      <c r="Z672" s="37"/>
      <c r="AA672" s="37"/>
      <c r="AB672" s="37"/>
      <c r="AC672" s="37"/>
      <c r="AD672" s="37"/>
      <c r="AE672" s="37"/>
      <c r="AR672" s="192" t="s">
        <v>165</v>
      </c>
      <c r="AT672" s="192" t="s">
        <v>160</v>
      </c>
      <c r="AU672" s="192" t="s">
        <v>81</v>
      </c>
      <c r="AY672" s="20" t="s">
        <v>158</v>
      </c>
      <c r="BE672" s="193">
        <f>IF(N672="základní",J672,0)</f>
        <v>0</v>
      </c>
      <c r="BF672" s="193">
        <f>IF(N672="snížená",J672,0)</f>
        <v>0</v>
      </c>
      <c r="BG672" s="193">
        <f>IF(N672="zákl. přenesená",J672,0)</f>
        <v>0</v>
      </c>
      <c r="BH672" s="193">
        <f>IF(N672="sníž. přenesená",J672,0)</f>
        <v>0</v>
      </c>
      <c r="BI672" s="193">
        <f>IF(N672="nulová",J672,0)</f>
        <v>0</v>
      </c>
      <c r="BJ672" s="20" t="s">
        <v>79</v>
      </c>
      <c r="BK672" s="193">
        <f>ROUND(I672*H672,2)</f>
        <v>0</v>
      </c>
      <c r="BL672" s="20" t="s">
        <v>165</v>
      </c>
      <c r="BM672" s="192" t="s">
        <v>1792</v>
      </c>
    </row>
    <row r="673" spans="1:65" s="2" customFormat="1" ht="18">
      <c r="A673" s="37"/>
      <c r="B673" s="38"/>
      <c r="C673" s="39"/>
      <c r="D673" s="194" t="s">
        <v>167</v>
      </c>
      <c r="E673" s="39"/>
      <c r="F673" s="195" t="s">
        <v>1793</v>
      </c>
      <c r="G673" s="39"/>
      <c r="H673" s="39"/>
      <c r="I673" s="196"/>
      <c r="J673" s="39"/>
      <c r="K673" s="39"/>
      <c r="L673" s="42"/>
      <c r="M673" s="197"/>
      <c r="N673" s="198"/>
      <c r="O673" s="67"/>
      <c r="P673" s="67"/>
      <c r="Q673" s="67"/>
      <c r="R673" s="67"/>
      <c r="S673" s="67"/>
      <c r="T673" s="68"/>
      <c r="U673" s="37"/>
      <c r="V673" s="37"/>
      <c r="W673" s="37"/>
      <c r="X673" s="37"/>
      <c r="Y673" s="37"/>
      <c r="Z673" s="37"/>
      <c r="AA673" s="37"/>
      <c r="AB673" s="37"/>
      <c r="AC673" s="37"/>
      <c r="AD673" s="37"/>
      <c r="AE673" s="37"/>
      <c r="AT673" s="20" t="s">
        <v>167</v>
      </c>
      <c r="AU673" s="20" t="s">
        <v>81</v>
      </c>
    </row>
    <row r="674" spans="1:65" s="2" customFormat="1">
      <c r="A674" s="37"/>
      <c r="B674" s="38"/>
      <c r="C674" s="39"/>
      <c r="D674" s="199" t="s">
        <v>169</v>
      </c>
      <c r="E674" s="39"/>
      <c r="F674" s="200" t="s">
        <v>1794</v>
      </c>
      <c r="G674" s="39"/>
      <c r="H674" s="39"/>
      <c r="I674" s="196"/>
      <c r="J674" s="39"/>
      <c r="K674" s="39"/>
      <c r="L674" s="42"/>
      <c r="M674" s="197"/>
      <c r="N674" s="198"/>
      <c r="O674" s="67"/>
      <c r="P674" s="67"/>
      <c r="Q674" s="67"/>
      <c r="R674" s="67"/>
      <c r="S674" s="67"/>
      <c r="T674" s="68"/>
      <c r="U674" s="37"/>
      <c r="V674" s="37"/>
      <c r="W674" s="37"/>
      <c r="X674" s="37"/>
      <c r="Y674" s="37"/>
      <c r="Z674" s="37"/>
      <c r="AA674" s="37"/>
      <c r="AB674" s="37"/>
      <c r="AC674" s="37"/>
      <c r="AD674" s="37"/>
      <c r="AE674" s="37"/>
      <c r="AT674" s="20" t="s">
        <v>169</v>
      </c>
      <c r="AU674" s="20" t="s">
        <v>81</v>
      </c>
    </row>
    <row r="675" spans="1:65" s="13" customFormat="1">
      <c r="B675" s="201"/>
      <c r="C675" s="202"/>
      <c r="D675" s="194" t="s">
        <v>176</v>
      </c>
      <c r="E675" s="203" t="s">
        <v>19</v>
      </c>
      <c r="F675" s="204" t="s">
        <v>1795</v>
      </c>
      <c r="G675" s="202"/>
      <c r="H675" s="203" t="s">
        <v>19</v>
      </c>
      <c r="I675" s="205"/>
      <c r="J675" s="202"/>
      <c r="K675" s="202"/>
      <c r="L675" s="206"/>
      <c r="M675" s="207"/>
      <c r="N675" s="208"/>
      <c r="O675" s="208"/>
      <c r="P675" s="208"/>
      <c r="Q675" s="208"/>
      <c r="R675" s="208"/>
      <c r="S675" s="208"/>
      <c r="T675" s="209"/>
      <c r="AT675" s="210" t="s">
        <v>176</v>
      </c>
      <c r="AU675" s="210" t="s">
        <v>81</v>
      </c>
      <c r="AV675" s="13" t="s">
        <v>79</v>
      </c>
      <c r="AW675" s="13" t="s">
        <v>34</v>
      </c>
      <c r="AX675" s="13" t="s">
        <v>72</v>
      </c>
      <c r="AY675" s="210" t="s">
        <v>158</v>
      </c>
    </row>
    <row r="676" spans="1:65" s="13" customFormat="1">
      <c r="B676" s="201"/>
      <c r="C676" s="202"/>
      <c r="D676" s="194" t="s">
        <v>176</v>
      </c>
      <c r="E676" s="203" t="s">
        <v>19</v>
      </c>
      <c r="F676" s="204" t="s">
        <v>1725</v>
      </c>
      <c r="G676" s="202"/>
      <c r="H676" s="203" t="s">
        <v>19</v>
      </c>
      <c r="I676" s="205"/>
      <c r="J676" s="202"/>
      <c r="K676" s="202"/>
      <c r="L676" s="206"/>
      <c r="M676" s="207"/>
      <c r="N676" s="208"/>
      <c r="O676" s="208"/>
      <c r="P676" s="208"/>
      <c r="Q676" s="208"/>
      <c r="R676" s="208"/>
      <c r="S676" s="208"/>
      <c r="T676" s="209"/>
      <c r="AT676" s="210" t="s">
        <v>176</v>
      </c>
      <c r="AU676" s="210" t="s">
        <v>81</v>
      </c>
      <c r="AV676" s="13" t="s">
        <v>79</v>
      </c>
      <c r="AW676" s="13" t="s">
        <v>34</v>
      </c>
      <c r="AX676" s="13" t="s">
        <v>72</v>
      </c>
      <c r="AY676" s="210" t="s">
        <v>158</v>
      </c>
    </row>
    <row r="677" spans="1:65" s="14" customFormat="1">
      <c r="B677" s="211"/>
      <c r="C677" s="212"/>
      <c r="D677" s="194" t="s">
        <v>176</v>
      </c>
      <c r="E677" s="213" t="s">
        <v>19</v>
      </c>
      <c r="F677" s="214" t="s">
        <v>1726</v>
      </c>
      <c r="G677" s="212"/>
      <c r="H677" s="215">
        <v>9.0280000000000005</v>
      </c>
      <c r="I677" s="216"/>
      <c r="J677" s="212"/>
      <c r="K677" s="212"/>
      <c r="L677" s="217"/>
      <c r="M677" s="218"/>
      <c r="N677" s="219"/>
      <c r="O677" s="219"/>
      <c r="P677" s="219"/>
      <c r="Q677" s="219"/>
      <c r="R677" s="219"/>
      <c r="S677" s="219"/>
      <c r="T677" s="220"/>
      <c r="AT677" s="221" t="s">
        <v>176</v>
      </c>
      <c r="AU677" s="221" t="s">
        <v>81</v>
      </c>
      <c r="AV677" s="14" t="s">
        <v>81</v>
      </c>
      <c r="AW677" s="14" t="s">
        <v>34</v>
      </c>
      <c r="AX677" s="14" t="s">
        <v>72</v>
      </c>
      <c r="AY677" s="221" t="s">
        <v>158</v>
      </c>
    </row>
    <row r="678" spans="1:65" s="14" customFormat="1">
      <c r="B678" s="211"/>
      <c r="C678" s="212"/>
      <c r="D678" s="194" t="s">
        <v>176</v>
      </c>
      <c r="E678" s="213" t="s">
        <v>19</v>
      </c>
      <c r="F678" s="214" t="s">
        <v>1727</v>
      </c>
      <c r="G678" s="212"/>
      <c r="H678" s="215">
        <v>13.42</v>
      </c>
      <c r="I678" s="216"/>
      <c r="J678" s="212"/>
      <c r="K678" s="212"/>
      <c r="L678" s="217"/>
      <c r="M678" s="218"/>
      <c r="N678" s="219"/>
      <c r="O678" s="219"/>
      <c r="P678" s="219"/>
      <c r="Q678" s="219"/>
      <c r="R678" s="219"/>
      <c r="S678" s="219"/>
      <c r="T678" s="220"/>
      <c r="AT678" s="221" t="s">
        <v>176</v>
      </c>
      <c r="AU678" s="221" t="s">
        <v>81</v>
      </c>
      <c r="AV678" s="14" t="s">
        <v>81</v>
      </c>
      <c r="AW678" s="14" t="s">
        <v>34</v>
      </c>
      <c r="AX678" s="14" t="s">
        <v>72</v>
      </c>
      <c r="AY678" s="221" t="s">
        <v>158</v>
      </c>
    </row>
    <row r="679" spans="1:65" s="14" customFormat="1">
      <c r="B679" s="211"/>
      <c r="C679" s="212"/>
      <c r="D679" s="194" t="s">
        <v>176</v>
      </c>
      <c r="E679" s="213" t="s">
        <v>19</v>
      </c>
      <c r="F679" s="214" t="s">
        <v>1728</v>
      </c>
      <c r="G679" s="212"/>
      <c r="H679" s="215">
        <v>9.76</v>
      </c>
      <c r="I679" s="216"/>
      <c r="J679" s="212"/>
      <c r="K679" s="212"/>
      <c r="L679" s="217"/>
      <c r="M679" s="218"/>
      <c r="N679" s="219"/>
      <c r="O679" s="219"/>
      <c r="P679" s="219"/>
      <c r="Q679" s="219"/>
      <c r="R679" s="219"/>
      <c r="S679" s="219"/>
      <c r="T679" s="220"/>
      <c r="AT679" s="221" t="s">
        <v>176</v>
      </c>
      <c r="AU679" s="221" t="s">
        <v>81</v>
      </c>
      <c r="AV679" s="14" t="s">
        <v>81</v>
      </c>
      <c r="AW679" s="14" t="s">
        <v>34</v>
      </c>
      <c r="AX679" s="14" t="s">
        <v>72</v>
      </c>
      <c r="AY679" s="221" t="s">
        <v>158</v>
      </c>
    </row>
    <row r="680" spans="1:65" s="14" customFormat="1">
      <c r="B680" s="211"/>
      <c r="C680" s="212"/>
      <c r="D680" s="194" t="s">
        <v>176</v>
      </c>
      <c r="E680" s="213" t="s">
        <v>19</v>
      </c>
      <c r="F680" s="214" t="s">
        <v>1729</v>
      </c>
      <c r="G680" s="212"/>
      <c r="H680" s="215">
        <v>14.03</v>
      </c>
      <c r="I680" s="216"/>
      <c r="J680" s="212"/>
      <c r="K680" s="212"/>
      <c r="L680" s="217"/>
      <c r="M680" s="218"/>
      <c r="N680" s="219"/>
      <c r="O680" s="219"/>
      <c r="P680" s="219"/>
      <c r="Q680" s="219"/>
      <c r="R680" s="219"/>
      <c r="S680" s="219"/>
      <c r="T680" s="220"/>
      <c r="AT680" s="221" t="s">
        <v>176</v>
      </c>
      <c r="AU680" s="221" t="s">
        <v>81</v>
      </c>
      <c r="AV680" s="14" t="s">
        <v>81</v>
      </c>
      <c r="AW680" s="14" t="s">
        <v>34</v>
      </c>
      <c r="AX680" s="14" t="s">
        <v>72</v>
      </c>
      <c r="AY680" s="221" t="s">
        <v>158</v>
      </c>
    </row>
    <row r="681" spans="1:65" s="14" customFormat="1">
      <c r="B681" s="211"/>
      <c r="C681" s="212"/>
      <c r="D681" s="194" t="s">
        <v>176</v>
      </c>
      <c r="E681" s="213" t="s">
        <v>19</v>
      </c>
      <c r="F681" s="214" t="s">
        <v>1730</v>
      </c>
      <c r="G681" s="212"/>
      <c r="H681" s="215">
        <v>6.2160000000000002</v>
      </c>
      <c r="I681" s="216"/>
      <c r="J681" s="212"/>
      <c r="K681" s="212"/>
      <c r="L681" s="217"/>
      <c r="M681" s="218"/>
      <c r="N681" s="219"/>
      <c r="O681" s="219"/>
      <c r="P681" s="219"/>
      <c r="Q681" s="219"/>
      <c r="R681" s="219"/>
      <c r="S681" s="219"/>
      <c r="T681" s="220"/>
      <c r="AT681" s="221" t="s">
        <v>176</v>
      </c>
      <c r="AU681" s="221" t="s">
        <v>81</v>
      </c>
      <c r="AV681" s="14" t="s">
        <v>81</v>
      </c>
      <c r="AW681" s="14" t="s">
        <v>34</v>
      </c>
      <c r="AX681" s="14" t="s">
        <v>72</v>
      </c>
      <c r="AY681" s="221" t="s">
        <v>158</v>
      </c>
    </row>
    <row r="682" spans="1:65" s="16" customFormat="1">
      <c r="B682" s="251"/>
      <c r="C682" s="252"/>
      <c r="D682" s="194" t="s">
        <v>176</v>
      </c>
      <c r="E682" s="253" t="s">
        <v>19</v>
      </c>
      <c r="F682" s="254" t="s">
        <v>1736</v>
      </c>
      <c r="G682" s="252"/>
      <c r="H682" s="255">
        <v>52.454000000000001</v>
      </c>
      <c r="I682" s="256"/>
      <c r="J682" s="252"/>
      <c r="K682" s="252"/>
      <c r="L682" s="257"/>
      <c r="M682" s="258"/>
      <c r="N682" s="259"/>
      <c r="O682" s="259"/>
      <c r="P682" s="259"/>
      <c r="Q682" s="259"/>
      <c r="R682" s="259"/>
      <c r="S682" s="259"/>
      <c r="T682" s="260"/>
      <c r="AT682" s="261" t="s">
        <v>176</v>
      </c>
      <c r="AU682" s="261" t="s">
        <v>81</v>
      </c>
      <c r="AV682" s="16" t="s">
        <v>180</v>
      </c>
      <c r="AW682" s="16" t="s">
        <v>34</v>
      </c>
      <c r="AX682" s="16" t="s">
        <v>72</v>
      </c>
      <c r="AY682" s="261" t="s">
        <v>158</v>
      </c>
    </row>
    <row r="683" spans="1:65" s="14" customFormat="1">
      <c r="B683" s="211"/>
      <c r="C683" s="212"/>
      <c r="D683" s="194" t="s">
        <v>176</v>
      </c>
      <c r="E683" s="213" t="s">
        <v>19</v>
      </c>
      <c r="F683" s="214" t="s">
        <v>1796</v>
      </c>
      <c r="G683" s="212"/>
      <c r="H683" s="215">
        <v>13.114000000000001</v>
      </c>
      <c r="I683" s="216"/>
      <c r="J683" s="212"/>
      <c r="K683" s="212"/>
      <c r="L683" s="217"/>
      <c r="M683" s="218"/>
      <c r="N683" s="219"/>
      <c r="O683" s="219"/>
      <c r="P683" s="219"/>
      <c r="Q683" s="219"/>
      <c r="R683" s="219"/>
      <c r="S683" s="219"/>
      <c r="T683" s="220"/>
      <c r="AT683" s="221" t="s">
        <v>176</v>
      </c>
      <c r="AU683" s="221" t="s">
        <v>81</v>
      </c>
      <c r="AV683" s="14" t="s">
        <v>81</v>
      </c>
      <c r="AW683" s="14" t="s">
        <v>34</v>
      </c>
      <c r="AX683" s="14" t="s">
        <v>79</v>
      </c>
      <c r="AY683" s="221" t="s">
        <v>158</v>
      </c>
    </row>
    <row r="684" spans="1:65" s="2" customFormat="1" ht="21.75" customHeight="1">
      <c r="A684" s="37"/>
      <c r="B684" s="38"/>
      <c r="C684" s="181" t="s">
        <v>1797</v>
      </c>
      <c r="D684" s="181" t="s">
        <v>160</v>
      </c>
      <c r="E684" s="182" t="s">
        <v>1798</v>
      </c>
      <c r="F684" s="183" t="s">
        <v>1799</v>
      </c>
      <c r="G684" s="184" t="s">
        <v>163</v>
      </c>
      <c r="H684" s="185">
        <v>52.454000000000001</v>
      </c>
      <c r="I684" s="186"/>
      <c r="J684" s="187">
        <f>ROUND(I684*H684,2)</f>
        <v>0</v>
      </c>
      <c r="K684" s="183" t="s">
        <v>164</v>
      </c>
      <c r="L684" s="42"/>
      <c r="M684" s="188" t="s">
        <v>19</v>
      </c>
      <c r="N684" s="189" t="s">
        <v>43</v>
      </c>
      <c r="O684" s="67"/>
      <c r="P684" s="190">
        <f>O684*H684</f>
        <v>0</v>
      </c>
      <c r="Q684" s="190">
        <v>0.01</v>
      </c>
      <c r="R684" s="190">
        <f>Q684*H684</f>
        <v>0.52454000000000001</v>
      </c>
      <c r="S684" s="190">
        <v>0</v>
      </c>
      <c r="T684" s="191">
        <f>S684*H684</f>
        <v>0</v>
      </c>
      <c r="U684" s="37"/>
      <c r="V684" s="37"/>
      <c r="W684" s="37"/>
      <c r="X684" s="37"/>
      <c r="Y684" s="37"/>
      <c r="Z684" s="37"/>
      <c r="AA684" s="37"/>
      <c r="AB684" s="37"/>
      <c r="AC684" s="37"/>
      <c r="AD684" s="37"/>
      <c r="AE684" s="37"/>
      <c r="AR684" s="192" t="s">
        <v>165</v>
      </c>
      <c r="AT684" s="192" t="s">
        <v>160</v>
      </c>
      <c r="AU684" s="192" t="s">
        <v>81</v>
      </c>
      <c r="AY684" s="20" t="s">
        <v>158</v>
      </c>
      <c r="BE684" s="193">
        <f>IF(N684="základní",J684,0)</f>
        <v>0</v>
      </c>
      <c r="BF684" s="193">
        <f>IF(N684="snížená",J684,0)</f>
        <v>0</v>
      </c>
      <c r="BG684" s="193">
        <f>IF(N684="zákl. přenesená",J684,0)</f>
        <v>0</v>
      </c>
      <c r="BH684" s="193">
        <f>IF(N684="sníž. přenesená",J684,0)</f>
        <v>0</v>
      </c>
      <c r="BI684" s="193">
        <f>IF(N684="nulová",J684,0)</f>
        <v>0</v>
      </c>
      <c r="BJ684" s="20" t="s">
        <v>79</v>
      </c>
      <c r="BK684" s="193">
        <f>ROUND(I684*H684,2)</f>
        <v>0</v>
      </c>
      <c r="BL684" s="20" t="s">
        <v>165</v>
      </c>
      <c r="BM684" s="192" t="s">
        <v>1800</v>
      </c>
    </row>
    <row r="685" spans="1:65" s="2" customFormat="1" ht="18">
      <c r="A685" s="37"/>
      <c r="B685" s="38"/>
      <c r="C685" s="39"/>
      <c r="D685" s="194" t="s">
        <v>167</v>
      </c>
      <c r="E685" s="39"/>
      <c r="F685" s="195" t="s">
        <v>1801</v>
      </c>
      <c r="G685" s="39"/>
      <c r="H685" s="39"/>
      <c r="I685" s="196"/>
      <c r="J685" s="39"/>
      <c r="K685" s="39"/>
      <c r="L685" s="42"/>
      <c r="M685" s="197"/>
      <c r="N685" s="198"/>
      <c r="O685" s="67"/>
      <c r="P685" s="67"/>
      <c r="Q685" s="67"/>
      <c r="R685" s="67"/>
      <c r="S685" s="67"/>
      <c r="T685" s="68"/>
      <c r="U685" s="37"/>
      <c r="V685" s="37"/>
      <c r="W685" s="37"/>
      <c r="X685" s="37"/>
      <c r="Y685" s="37"/>
      <c r="Z685" s="37"/>
      <c r="AA685" s="37"/>
      <c r="AB685" s="37"/>
      <c r="AC685" s="37"/>
      <c r="AD685" s="37"/>
      <c r="AE685" s="37"/>
      <c r="AT685" s="20" t="s">
        <v>167</v>
      </c>
      <c r="AU685" s="20" t="s">
        <v>81</v>
      </c>
    </row>
    <row r="686" spans="1:65" s="2" customFormat="1">
      <c r="A686" s="37"/>
      <c r="B686" s="38"/>
      <c r="C686" s="39"/>
      <c r="D686" s="199" t="s">
        <v>169</v>
      </c>
      <c r="E686" s="39"/>
      <c r="F686" s="200" t="s">
        <v>1802</v>
      </c>
      <c r="G686" s="39"/>
      <c r="H686" s="39"/>
      <c r="I686" s="196"/>
      <c r="J686" s="39"/>
      <c r="K686" s="39"/>
      <c r="L686" s="42"/>
      <c r="M686" s="197"/>
      <c r="N686" s="198"/>
      <c r="O686" s="67"/>
      <c r="P686" s="67"/>
      <c r="Q686" s="67"/>
      <c r="R686" s="67"/>
      <c r="S686" s="67"/>
      <c r="T686" s="68"/>
      <c r="U686" s="37"/>
      <c r="V686" s="37"/>
      <c r="W686" s="37"/>
      <c r="X686" s="37"/>
      <c r="Y686" s="37"/>
      <c r="Z686" s="37"/>
      <c r="AA686" s="37"/>
      <c r="AB686" s="37"/>
      <c r="AC686" s="37"/>
      <c r="AD686" s="37"/>
      <c r="AE686" s="37"/>
      <c r="AT686" s="20" t="s">
        <v>169</v>
      </c>
      <c r="AU686" s="20" t="s">
        <v>81</v>
      </c>
    </row>
    <row r="687" spans="1:65" s="13" customFormat="1">
      <c r="B687" s="201"/>
      <c r="C687" s="202"/>
      <c r="D687" s="194" t="s">
        <v>176</v>
      </c>
      <c r="E687" s="203" t="s">
        <v>19</v>
      </c>
      <c r="F687" s="204" t="s">
        <v>1803</v>
      </c>
      <c r="G687" s="202"/>
      <c r="H687" s="203" t="s">
        <v>19</v>
      </c>
      <c r="I687" s="205"/>
      <c r="J687" s="202"/>
      <c r="K687" s="202"/>
      <c r="L687" s="206"/>
      <c r="M687" s="207"/>
      <c r="N687" s="208"/>
      <c r="O687" s="208"/>
      <c r="P687" s="208"/>
      <c r="Q687" s="208"/>
      <c r="R687" s="208"/>
      <c r="S687" s="208"/>
      <c r="T687" s="209"/>
      <c r="AT687" s="210" t="s">
        <v>176</v>
      </c>
      <c r="AU687" s="210" t="s">
        <v>81</v>
      </c>
      <c r="AV687" s="13" t="s">
        <v>79</v>
      </c>
      <c r="AW687" s="13" t="s">
        <v>34</v>
      </c>
      <c r="AX687" s="13" t="s">
        <v>72</v>
      </c>
      <c r="AY687" s="210" t="s">
        <v>158</v>
      </c>
    </row>
    <row r="688" spans="1:65" s="13" customFormat="1">
      <c r="B688" s="201"/>
      <c r="C688" s="202"/>
      <c r="D688" s="194" t="s">
        <v>176</v>
      </c>
      <c r="E688" s="203" t="s">
        <v>19</v>
      </c>
      <c r="F688" s="204" t="s">
        <v>1725</v>
      </c>
      <c r="G688" s="202"/>
      <c r="H688" s="203" t="s">
        <v>19</v>
      </c>
      <c r="I688" s="205"/>
      <c r="J688" s="202"/>
      <c r="K688" s="202"/>
      <c r="L688" s="206"/>
      <c r="M688" s="207"/>
      <c r="N688" s="208"/>
      <c r="O688" s="208"/>
      <c r="P688" s="208"/>
      <c r="Q688" s="208"/>
      <c r="R688" s="208"/>
      <c r="S688" s="208"/>
      <c r="T688" s="209"/>
      <c r="AT688" s="210" t="s">
        <v>176</v>
      </c>
      <c r="AU688" s="210" t="s">
        <v>81</v>
      </c>
      <c r="AV688" s="13" t="s">
        <v>79</v>
      </c>
      <c r="AW688" s="13" t="s">
        <v>34</v>
      </c>
      <c r="AX688" s="13" t="s">
        <v>72</v>
      </c>
      <c r="AY688" s="210" t="s">
        <v>158</v>
      </c>
    </row>
    <row r="689" spans="1:65" s="14" customFormat="1">
      <c r="B689" s="211"/>
      <c r="C689" s="212"/>
      <c r="D689" s="194" t="s">
        <v>176</v>
      </c>
      <c r="E689" s="213" t="s">
        <v>19</v>
      </c>
      <c r="F689" s="214" t="s">
        <v>1726</v>
      </c>
      <c r="G689" s="212"/>
      <c r="H689" s="215">
        <v>9.0280000000000005</v>
      </c>
      <c r="I689" s="216"/>
      <c r="J689" s="212"/>
      <c r="K689" s="212"/>
      <c r="L689" s="217"/>
      <c r="M689" s="218"/>
      <c r="N689" s="219"/>
      <c r="O689" s="219"/>
      <c r="P689" s="219"/>
      <c r="Q689" s="219"/>
      <c r="R689" s="219"/>
      <c r="S689" s="219"/>
      <c r="T689" s="220"/>
      <c r="AT689" s="221" t="s">
        <v>176</v>
      </c>
      <c r="AU689" s="221" t="s">
        <v>81</v>
      </c>
      <c r="AV689" s="14" t="s">
        <v>81</v>
      </c>
      <c r="AW689" s="14" t="s">
        <v>34</v>
      </c>
      <c r="AX689" s="14" t="s">
        <v>72</v>
      </c>
      <c r="AY689" s="221" t="s">
        <v>158</v>
      </c>
    </row>
    <row r="690" spans="1:65" s="14" customFormat="1">
      <c r="B690" s="211"/>
      <c r="C690" s="212"/>
      <c r="D690" s="194" t="s">
        <v>176</v>
      </c>
      <c r="E690" s="213" t="s">
        <v>19</v>
      </c>
      <c r="F690" s="214" t="s">
        <v>1727</v>
      </c>
      <c r="G690" s="212"/>
      <c r="H690" s="215">
        <v>13.42</v>
      </c>
      <c r="I690" s="216"/>
      <c r="J690" s="212"/>
      <c r="K690" s="212"/>
      <c r="L690" s="217"/>
      <c r="M690" s="218"/>
      <c r="N690" s="219"/>
      <c r="O690" s="219"/>
      <c r="P690" s="219"/>
      <c r="Q690" s="219"/>
      <c r="R690" s="219"/>
      <c r="S690" s="219"/>
      <c r="T690" s="220"/>
      <c r="AT690" s="221" t="s">
        <v>176</v>
      </c>
      <c r="AU690" s="221" t="s">
        <v>81</v>
      </c>
      <c r="AV690" s="14" t="s">
        <v>81</v>
      </c>
      <c r="AW690" s="14" t="s">
        <v>34</v>
      </c>
      <c r="AX690" s="14" t="s">
        <v>72</v>
      </c>
      <c r="AY690" s="221" t="s">
        <v>158</v>
      </c>
    </row>
    <row r="691" spans="1:65" s="14" customFormat="1">
      <c r="B691" s="211"/>
      <c r="C691" s="212"/>
      <c r="D691" s="194" t="s">
        <v>176</v>
      </c>
      <c r="E691" s="213" t="s">
        <v>19</v>
      </c>
      <c r="F691" s="214" t="s">
        <v>1728</v>
      </c>
      <c r="G691" s="212"/>
      <c r="H691" s="215">
        <v>9.76</v>
      </c>
      <c r="I691" s="216"/>
      <c r="J691" s="212"/>
      <c r="K691" s="212"/>
      <c r="L691" s="217"/>
      <c r="M691" s="218"/>
      <c r="N691" s="219"/>
      <c r="O691" s="219"/>
      <c r="P691" s="219"/>
      <c r="Q691" s="219"/>
      <c r="R691" s="219"/>
      <c r="S691" s="219"/>
      <c r="T691" s="220"/>
      <c r="AT691" s="221" t="s">
        <v>176</v>
      </c>
      <c r="AU691" s="221" t="s">
        <v>81</v>
      </c>
      <c r="AV691" s="14" t="s">
        <v>81</v>
      </c>
      <c r="AW691" s="14" t="s">
        <v>34</v>
      </c>
      <c r="AX691" s="14" t="s">
        <v>72</v>
      </c>
      <c r="AY691" s="221" t="s">
        <v>158</v>
      </c>
    </row>
    <row r="692" spans="1:65" s="14" customFormat="1">
      <c r="B692" s="211"/>
      <c r="C692" s="212"/>
      <c r="D692" s="194" t="s">
        <v>176</v>
      </c>
      <c r="E692" s="213" t="s">
        <v>19</v>
      </c>
      <c r="F692" s="214" t="s">
        <v>1729</v>
      </c>
      <c r="G692" s="212"/>
      <c r="H692" s="215">
        <v>14.03</v>
      </c>
      <c r="I692" s="216"/>
      <c r="J692" s="212"/>
      <c r="K692" s="212"/>
      <c r="L692" s="217"/>
      <c r="M692" s="218"/>
      <c r="N692" s="219"/>
      <c r="O692" s="219"/>
      <c r="P692" s="219"/>
      <c r="Q692" s="219"/>
      <c r="R692" s="219"/>
      <c r="S692" s="219"/>
      <c r="T692" s="220"/>
      <c r="AT692" s="221" t="s">
        <v>176</v>
      </c>
      <c r="AU692" s="221" t="s">
        <v>81</v>
      </c>
      <c r="AV692" s="14" t="s">
        <v>81</v>
      </c>
      <c r="AW692" s="14" t="s">
        <v>34</v>
      </c>
      <c r="AX692" s="14" t="s">
        <v>72</v>
      </c>
      <c r="AY692" s="221" t="s">
        <v>158</v>
      </c>
    </row>
    <row r="693" spans="1:65" s="14" customFormat="1">
      <c r="B693" s="211"/>
      <c r="C693" s="212"/>
      <c r="D693" s="194" t="s">
        <v>176</v>
      </c>
      <c r="E693" s="213" t="s">
        <v>19</v>
      </c>
      <c r="F693" s="214" t="s">
        <v>1730</v>
      </c>
      <c r="G693" s="212"/>
      <c r="H693" s="215">
        <v>6.2160000000000002</v>
      </c>
      <c r="I693" s="216"/>
      <c r="J693" s="212"/>
      <c r="K693" s="212"/>
      <c r="L693" s="217"/>
      <c r="M693" s="218"/>
      <c r="N693" s="219"/>
      <c r="O693" s="219"/>
      <c r="P693" s="219"/>
      <c r="Q693" s="219"/>
      <c r="R693" s="219"/>
      <c r="S693" s="219"/>
      <c r="T693" s="220"/>
      <c r="AT693" s="221" t="s">
        <v>176</v>
      </c>
      <c r="AU693" s="221" t="s">
        <v>81</v>
      </c>
      <c r="AV693" s="14" t="s">
        <v>81</v>
      </c>
      <c r="AW693" s="14" t="s">
        <v>34</v>
      </c>
      <c r="AX693" s="14" t="s">
        <v>72</v>
      </c>
      <c r="AY693" s="221" t="s">
        <v>158</v>
      </c>
    </row>
    <row r="694" spans="1:65" s="15" customFormat="1">
      <c r="B694" s="222"/>
      <c r="C694" s="223"/>
      <c r="D694" s="194" t="s">
        <v>176</v>
      </c>
      <c r="E694" s="224" t="s">
        <v>19</v>
      </c>
      <c r="F694" s="225" t="s">
        <v>179</v>
      </c>
      <c r="G694" s="223"/>
      <c r="H694" s="226">
        <v>52.454000000000001</v>
      </c>
      <c r="I694" s="227"/>
      <c r="J694" s="223"/>
      <c r="K694" s="223"/>
      <c r="L694" s="228"/>
      <c r="M694" s="229"/>
      <c r="N694" s="230"/>
      <c r="O694" s="230"/>
      <c r="P694" s="230"/>
      <c r="Q694" s="230"/>
      <c r="R694" s="230"/>
      <c r="S694" s="230"/>
      <c r="T694" s="231"/>
      <c r="AT694" s="232" t="s">
        <v>176</v>
      </c>
      <c r="AU694" s="232" t="s">
        <v>81</v>
      </c>
      <c r="AV694" s="15" t="s">
        <v>165</v>
      </c>
      <c r="AW694" s="15" t="s">
        <v>34</v>
      </c>
      <c r="AX694" s="15" t="s">
        <v>79</v>
      </c>
      <c r="AY694" s="232" t="s">
        <v>158</v>
      </c>
    </row>
    <row r="695" spans="1:65" s="2" customFormat="1" ht="24.25" customHeight="1">
      <c r="A695" s="37"/>
      <c r="B695" s="38"/>
      <c r="C695" s="181" t="s">
        <v>1804</v>
      </c>
      <c r="D695" s="181" t="s">
        <v>160</v>
      </c>
      <c r="E695" s="182" t="s">
        <v>1805</v>
      </c>
      <c r="F695" s="183" t="s">
        <v>1806</v>
      </c>
      <c r="G695" s="184" t="s">
        <v>163</v>
      </c>
      <c r="H695" s="185">
        <v>76.965000000000003</v>
      </c>
      <c r="I695" s="186"/>
      <c r="J695" s="187">
        <f>ROUND(I695*H695,2)</f>
        <v>0</v>
      </c>
      <c r="K695" s="183" t="s">
        <v>164</v>
      </c>
      <c r="L695" s="42"/>
      <c r="M695" s="188" t="s">
        <v>19</v>
      </c>
      <c r="N695" s="189" t="s">
        <v>43</v>
      </c>
      <c r="O695" s="67"/>
      <c r="P695" s="190">
        <f>O695*H695</f>
        <v>0</v>
      </c>
      <c r="Q695" s="190">
        <v>2.0999999999999999E-3</v>
      </c>
      <c r="R695" s="190">
        <f>Q695*H695</f>
        <v>0.16162650000000001</v>
      </c>
      <c r="S695" s="190">
        <v>0</v>
      </c>
      <c r="T695" s="191">
        <f>S695*H695</f>
        <v>0</v>
      </c>
      <c r="U695" s="37"/>
      <c r="V695" s="37"/>
      <c r="W695" s="37"/>
      <c r="X695" s="37"/>
      <c r="Y695" s="37"/>
      <c r="Z695" s="37"/>
      <c r="AA695" s="37"/>
      <c r="AB695" s="37"/>
      <c r="AC695" s="37"/>
      <c r="AD695" s="37"/>
      <c r="AE695" s="37"/>
      <c r="AR695" s="192" t="s">
        <v>165</v>
      </c>
      <c r="AT695" s="192" t="s">
        <v>160</v>
      </c>
      <c r="AU695" s="192" t="s">
        <v>81</v>
      </c>
      <c r="AY695" s="20" t="s">
        <v>158</v>
      </c>
      <c r="BE695" s="193">
        <f>IF(N695="základní",J695,0)</f>
        <v>0</v>
      </c>
      <c r="BF695" s="193">
        <f>IF(N695="snížená",J695,0)</f>
        <v>0</v>
      </c>
      <c r="BG695" s="193">
        <f>IF(N695="zákl. přenesená",J695,0)</f>
        <v>0</v>
      </c>
      <c r="BH695" s="193">
        <f>IF(N695="sníž. přenesená",J695,0)</f>
        <v>0</v>
      </c>
      <c r="BI695" s="193">
        <f>IF(N695="nulová",J695,0)</f>
        <v>0</v>
      </c>
      <c r="BJ695" s="20" t="s">
        <v>79</v>
      </c>
      <c r="BK695" s="193">
        <f>ROUND(I695*H695,2)</f>
        <v>0</v>
      </c>
      <c r="BL695" s="20" t="s">
        <v>165</v>
      </c>
      <c r="BM695" s="192" t="s">
        <v>1807</v>
      </c>
    </row>
    <row r="696" spans="1:65" s="2" customFormat="1" ht="18">
      <c r="A696" s="37"/>
      <c r="B696" s="38"/>
      <c r="C696" s="39"/>
      <c r="D696" s="194" t="s">
        <v>167</v>
      </c>
      <c r="E696" s="39"/>
      <c r="F696" s="195" t="s">
        <v>1808</v>
      </c>
      <c r="G696" s="39"/>
      <c r="H696" s="39"/>
      <c r="I696" s="196"/>
      <c r="J696" s="39"/>
      <c r="K696" s="39"/>
      <c r="L696" s="42"/>
      <c r="M696" s="197"/>
      <c r="N696" s="198"/>
      <c r="O696" s="67"/>
      <c r="P696" s="67"/>
      <c r="Q696" s="67"/>
      <c r="R696" s="67"/>
      <c r="S696" s="67"/>
      <c r="T696" s="68"/>
      <c r="U696" s="37"/>
      <c r="V696" s="37"/>
      <c r="W696" s="37"/>
      <c r="X696" s="37"/>
      <c r="Y696" s="37"/>
      <c r="Z696" s="37"/>
      <c r="AA696" s="37"/>
      <c r="AB696" s="37"/>
      <c r="AC696" s="37"/>
      <c r="AD696" s="37"/>
      <c r="AE696" s="37"/>
      <c r="AT696" s="20" t="s">
        <v>167</v>
      </c>
      <c r="AU696" s="20" t="s">
        <v>81</v>
      </c>
    </row>
    <row r="697" spans="1:65" s="2" customFormat="1">
      <c r="A697" s="37"/>
      <c r="B697" s="38"/>
      <c r="C697" s="39"/>
      <c r="D697" s="199" t="s">
        <v>169</v>
      </c>
      <c r="E697" s="39"/>
      <c r="F697" s="200" t="s">
        <v>1809</v>
      </c>
      <c r="G697" s="39"/>
      <c r="H697" s="39"/>
      <c r="I697" s="196"/>
      <c r="J697" s="39"/>
      <c r="K697" s="39"/>
      <c r="L697" s="42"/>
      <c r="M697" s="197"/>
      <c r="N697" s="198"/>
      <c r="O697" s="67"/>
      <c r="P697" s="67"/>
      <c r="Q697" s="67"/>
      <c r="R697" s="67"/>
      <c r="S697" s="67"/>
      <c r="T697" s="68"/>
      <c r="U697" s="37"/>
      <c r="V697" s="37"/>
      <c r="W697" s="37"/>
      <c r="X697" s="37"/>
      <c r="Y697" s="37"/>
      <c r="Z697" s="37"/>
      <c r="AA697" s="37"/>
      <c r="AB697" s="37"/>
      <c r="AC697" s="37"/>
      <c r="AD697" s="37"/>
      <c r="AE697" s="37"/>
      <c r="AT697" s="20" t="s">
        <v>169</v>
      </c>
      <c r="AU697" s="20" t="s">
        <v>81</v>
      </c>
    </row>
    <row r="698" spans="1:65" s="13" customFormat="1">
      <c r="B698" s="201"/>
      <c r="C698" s="202"/>
      <c r="D698" s="194" t="s">
        <v>176</v>
      </c>
      <c r="E698" s="203" t="s">
        <v>19</v>
      </c>
      <c r="F698" s="204" t="s">
        <v>1725</v>
      </c>
      <c r="G698" s="202"/>
      <c r="H698" s="203" t="s">
        <v>19</v>
      </c>
      <c r="I698" s="205"/>
      <c r="J698" s="202"/>
      <c r="K698" s="202"/>
      <c r="L698" s="206"/>
      <c r="M698" s="207"/>
      <c r="N698" s="208"/>
      <c r="O698" s="208"/>
      <c r="P698" s="208"/>
      <c r="Q698" s="208"/>
      <c r="R698" s="208"/>
      <c r="S698" s="208"/>
      <c r="T698" s="209"/>
      <c r="AT698" s="210" t="s">
        <v>176</v>
      </c>
      <c r="AU698" s="210" t="s">
        <v>81</v>
      </c>
      <c r="AV698" s="13" t="s">
        <v>79</v>
      </c>
      <c r="AW698" s="13" t="s">
        <v>34</v>
      </c>
      <c r="AX698" s="13" t="s">
        <v>72</v>
      </c>
      <c r="AY698" s="210" t="s">
        <v>158</v>
      </c>
    </row>
    <row r="699" spans="1:65" s="14" customFormat="1">
      <c r="B699" s="211"/>
      <c r="C699" s="212"/>
      <c r="D699" s="194" t="s">
        <v>176</v>
      </c>
      <c r="E699" s="213" t="s">
        <v>19</v>
      </c>
      <c r="F699" s="214" t="s">
        <v>1726</v>
      </c>
      <c r="G699" s="212"/>
      <c r="H699" s="215">
        <v>9.0280000000000005</v>
      </c>
      <c r="I699" s="216"/>
      <c r="J699" s="212"/>
      <c r="K699" s="212"/>
      <c r="L699" s="217"/>
      <c r="M699" s="218"/>
      <c r="N699" s="219"/>
      <c r="O699" s="219"/>
      <c r="P699" s="219"/>
      <c r="Q699" s="219"/>
      <c r="R699" s="219"/>
      <c r="S699" s="219"/>
      <c r="T699" s="220"/>
      <c r="AT699" s="221" t="s">
        <v>176</v>
      </c>
      <c r="AU699" s="221" t="s">
        <v>81</v>
      </c>
      <c r="AV699" s="14" t="s">
        <v>81</v>
      </c>
      <c r="AW699" s="14" t="s">
        <v>34</v>
      </c>
      <c r="AX699" s="14" t="s">
        <v>72</v>
      </c>
      <c r="AY699" s="221" t="s">
        <v>158</v>
      </c>
    </row>
    <row r="700" spans="1:65" s="14" customFormat="1">
      <c r="B700" s="211"/>
      <c r="C700" s="212"/>
      <c r="D700" s="194" t="s">
        <v>176</v>
      </c>
      <c r="E700" s="213" t="s">
        <v>19</v>
      </c>
      <c r="F700" s="214" t="s">
        <v>1728</v>
      </c>
      <c r="G700" s="212"/>
      <c r="H700" s="215">
        <v>9.76</v>
      </c>
      <c r="I700" s="216"/>
      <c r="J700" s="212"/>
      <c r="K700" s="212"/>
      <c r="L700" s="217"/>
      <c r="M700" s="218"/>
      <c r="N700" s="219"/>
      <c r="O700" s="219"/>
      <c r="P700" s="219"/>
      <c r="Q700" s="219"/>
      <c r="R700" s="219"/>
      <c r="S700" s="219"/>
      <c r="T700" s="220"/>
      <c r="AT700" s="221" t="s">
        <v>176</v>
      </c>
      <c r="AU700" s="221" t="s">
        <v>81</v>
      </c>
      <c r="AV700" s="14" t="s">
        <v>81</v>
      </c>
      <c r="AW700" s="14" t="s">
        <v>34</v>
      </c>
      <c r="AX700" s="14" t="s">
        <v>72</v>
      </c>
      <c r="AY700" s="221" t="s">
        <v>158</v>
      </c>
    </row>
    <row r="701" spans="1:65" s="14" customFormat="1">
      <c r="B701" s="211"/>
      <c r="C701" s="212"/>
      <c r="D701" s="194" t="s">
        <v>176</v>
      </c>
      <c r="E701" s="213" t="s">
        <v>19</v>
      </c>
      <c r="F701" s="214" t="s">
        <v>1729</v>
      </c>
      <c r="G701" s="212"/>
      <c r="H701" s="215">
        <v>14.03</v>
      </c>
      <c r="I701" s="216"/>
      <c r="J701" s="212"/>
      <c r="K701" s="212"/>
      <c r="L701" s="217"/>
      <c r="M701" s="218"/>
      <c r="N701" s="219"/>
      <c r="O701" s="219"/>
      <c r="P701" s="219"/>
      <c r="Q701" s="219"/>
      <c r="R701" s="219"/>
      <c r="S701" s="219"/>
      <c r="T701" s="220"/>
      <c r="AT701" s="221" t="s">
        <v>176</v>
      </c>
      <c r="AU701" s="221" t="s">
        <v>81</v>
      </c>
      <c r="AV701" s="14" t="s">
        <v>81</v>
      </c>
      <c r="AW701" s="14" t="s">
        <v>34</v>
      </c>
      <c r="AX701" s="14" t="s">
        <v>72</v>
      </c>
      <c r="AY701" s="221" t="s">
        <v>158</v>
      </c>
    </row>
    <row r="702" spans="1:65" s="14" customFormat="1">
      <c r="B702" s="211"/>
      <c r="C702" s="212"/>
      <c r="D702" s="194" t="s">
        <v>176</v>
      </c>
      <c r="E702" s="213" t="s">
        <v>19</v>
      </c>
      <c r="F702" s="214" t="s">
        <v>1730</v>
      </c>
      <c r="G702" s="212"/>
      <c r="H702" s="215">
        <v>6.2160000000000002</v>
      </c>
      <c r="I702" s="216"/>
      <c r="J702" s="212"/>
      <c r="K702" s="212"/>
      <c r="L702" s="217"/>
      <c r="M702" s="218"/>
      <c r="N702" s="219"/>
      <c r="O702" s="219"/>
      <c r="P702" s="219"/>
      <c r="Q702" s="219"/>
      <c r="R702" s="219"/>
      <c r="S702" s="219"/>
      <c r="T702" s="220"/>
      <c r="AT702" s="221" t="s">
        <v>176</v>
      </c>
      <c r="AU702" s="221" t="s">
        <v>81</v>
      </c>
      <c r="AV702" s="14" t="s">
        <v>81</v>
      </c>
      <c r="AW702" s="14" t="s">
        <v>34</v>
      </c>
      <c r="AX702" s="14" t="s">
        <v>72</v>
      </c>
      <c r="AY702" s="221" t="s">
        <v>158</v>
      </c>
    </row>
    <row r="703" spans="1:65" s="14" customFormat="1">
      <c r="B703" s="211"/>
      <c r="C703" s="212"/>
      <c r="D703" s="194" t="s">
        <v>176</v>
      </c>
      <c r="E703" s="213" t="s">
        <v>19</v>
      </c>
      <c r="F703" s="214" t="s">
        <v>1731</v>
      </c>
      <c r="G703" s="212"/>
      <c r="H703" s="215">
        <v>5.6609999999999996</v>
      </c>
      <c r="I703" s="216"/>
      <c r="J703" s="212"/>
      <c r="K703" s="212"/>
      <c r="L703" s="217"/>
      <c r="M703" s="218"/>
      <c r="N703" s="219"/>
      <c r="O703" s="219"/>
      <c r="P703" s="219"/>
      <c r="Q703" s="219"/>
      <c r="R703" s="219"/>
      <c r="S703" s="219"/>
      <c r="T703" s="220"/>
      <c r="AT703" s="221" t="s">
        <v>176</v>
      </c>
      <c r="AU703" s="221" t="s">
        <v>81</v>
      </c>
      <c r="AV703" s="14" t="s">
        <v>81</v>
      </c>
      <c r="AW703" s="14" t="s">
        <v>34</v>
      </c>
      <c r="AX703" s="14" t="s">
        <v>72</v>
      </c>
      <c r="AY703" s="221" t="s">
        <v>158</v>
      </c>
    </row>
    <row r="704" spans="1:65" s="13" customFormat="1">
      <c r="B704" s="201"/>
      <c r="C704" s="202"/>
      <c r="D704" s="194" t="s">
        <v>176</v>
      </c>
      <c r="E704" s="203" t="s">
        <v>19</v>
      </c>
      <c r="F704" s="204" t="s">
        <v>1732</v>
      </c>
      <c r="G704" s="202"/>
      <c r="H704" s="203" t="s">
        <v>19</v>
      </c>
      <c r="I704" s="205"/>
      <c r="J704" s="202"/>
      <c r="K704" s="202"/>
      <c r="L704" s="206"/>
      <c r="M704" s="207"/>
      <c r="N704" s="208"/>
      <c r="O704" s="208"/>
      <c r="P704" s="208"/>
      <c r="Q704" s="208"/>
      <c r="R704" s="208"/>
      <c r="S704" s="208"/>
      <c r="T704" s="209"/>
      <c r="AT704" s="210" t="s">
        <v>176</v>
      </c>
      <c r="AU704" s="210" t="s">
        <v>81</v>
      </c>
      <c r="AV704" s="13" t="s">
        <v>79</v>
      </c>
      <c r="AW704" s="13" t="s">
        <v>34</v>
      </c>
      <c r="AX704" s="13" t="s">
        <v>72</v>
      </c>
      <c r="AY704" s="210" t="s">
        <v>158</v>
      </c>
    </row>
    <row r="705" spans="1:65" s="14" customFormat="1">
      <c r="B705" s="211"/>
      <c r="C705" s="212"/>
      <c r="D705" s="194" t="s">
        <v>176</v>
      </c>
      <c r="E705" s="213" t="s">
        <v>19</v>
      </c>
      <c r="F705" s="214" t="s">
        <v>1733</v>
      </c>
      <c r="G705" s="212"/>
      <c r="H705" s="215">
        <v>10.07</v>
      </c>
      <c r="I705" s="216"/>
      <c r="J705" s="212"/>
      <c r="K705" s="212"/>
      <c r="L705" s="217"/>
      <c r="M705" s="218"/>
      <c r="N705" s="219"/>
      <c r="O705" s="219"/>
      <c r="P705" s="219"/>
      <c r="Q705" s="219"/>
      <c r="R705" s="219"/>
      <c r="S705" s="219"/>
      <c r="T705" s="220"/>
      <c r="AT705" s="221" t="s">
        <v>176</v>
      </c>
      <c r="AU705" s="221" t="s">
        <v>81</v>
      </c>
      <c r="AV705" s="14" t="s">
        <v>81</v>
      </c>
      <c r="AW705" s="14" t="s">
        <v>34</v>
      </c>
      <c r="AX705" s="14" t="s">
        <v>72</v>
      </c>
      <c r="AY705" s="221" t="s">
        <v>158</v>
      </c>
    </row>
    <row r="706" spans="1:65" s="14" customFormat="1">
      <c r="B706" s="211"/>
      <c r="C706" s="212"/>
      <c r="D706" s="194" t="s">
        <v>176</v>
      </c>
      <c r="E706" s="213" t="s">
        <v>19</v>
      </c>
      <c r="F706" s="214" t="s">
        <v>1734</v>
      </c>
      <c r="G706" s="212"/>
      <c r="H706" s="215">
        <v>10.199999999999999</v>
      </c>
      <c r="I706" s="216"/>
      <c r="J706" s="212"/>
      <c r="K706" s="212"/>
      <c r="L706" s="217"/>
      <c r="M706" s="218"/>
      <c r="N706" s="219"/>
      <c r="O706" s="219"/>
      <c r="P706" s="219"/>
      <c r="Q706" s="219"/>
      <c r="R706" s="219"/>
      <c r="S706" s="219"/>
      <c r="T706" s="220"/>
      <c r="AT706" s="221" t="s">
        <v>176</v>
      </c>
      <c r="AU706" s="221" t="s">
        <v>81</v>
      </c>
      <c r="AV706" s="14" t="s">
        <v>81</v>
      </c>
      <c r="AW706" s="14" t="s">
        <v>34</v>
      </c>
      <c r="AX706" s="14" t="s">
        <v>72</v>
      </c>
      <c r="AY706" s="221" t="s">
        <v>158</v>
      </c>
    </row>
    <row r="707" spans="1:65" s="14" customFormat="1">
      <c r="B707" s="211"/>
      <c r="C707" s="212"/>
      <c r="D707" s="194" t="s">
        <v>176</v>
      </c>
      <c r="E707" s="213" t="s">
        <v>19</v>
      </c>
      <c r="F707" s="214" t="s">
        <v>1735</v>
      </c>
      <c r="G707" s="212"/>
      <c r="H707" s="215">
        <v>12</v>
      </c>
      <c r="I707" s="216"/>
      <c r="J707" s="212"/>
      <c r="K707" s="212"/>
      <c r="L707" s="217"/>
      <c r="M707" s="218"/>
      <c r="N707" s="219"/>
      <c r="O707" s="219"/>
      <c r="P707" s="219"/>
      <c r="Q707" s="219"/>
      <c r="R707" s="219"/>
      <c r="S707" s="219"/>
      <c r="T707" s="220"/>
      <c r="AT707" s="221" t="s">
        <v>176</v>
      </c>
      <c r="AU707" s="221" t="s">
        <v>81</v>
      </c>
      <c r="AV707" s="14" t="s">
        <v>81</v>
      </c>
      <c r="AW707" s="14" t="s">
        <v>34</v>
      </c>
      <c r="AX707" s="14" t="s">
        <v>72</v>
      </c>
      <c r="AY707" s="221" t="s">
        <v>158</v>
      </c>
    </row>
    <row r="708" spans="1:65" s="15" customFormat="1">
      <c r="B708" s="222"/>
      <c r="C708" s="223"/>
      <c r="D708" s="194" t="s">
        <v>176</v>
      </c>
      <c r="E708" s="224" t="s">
        <v>19</v>
      </c>
      <c r="F708" s="225" t="s">
        <v>179</v>
      </c>
      <c r="G708" s="223"/>
      <c r="H708" s="226">
        <v>76.965000000000003</v>
      </c>
      <c r="I708" s="227"/>
      <c r="J708" s="223"/>
      <c r="K708" s="223"/>
      <c r="L708" s="228"/>
      <c r="M708" s="229"/>
      <c r="N708" s="230"/>
      <c r="O708" s="230"/>
      <c r="P708" s="230"/>
      <c r="Q708" s="230"/>
      <c r="R708" s="230"/>
      <c r="S708" s="230"/>
      <c r="T708" s="231"/>
      <c r="AT708" s="232" t="s">
        <v>176</v>
      </c>
      <c r="AU708" s="232" t="s">
        <v>81</v>
      </c>
      <c r="AV708" s="15" t="s">
        <v>165</v>
      </c>
      <c r="AW708" s="15" t="s">
        <v>34</v>
      </c>
      <c r="AX708" s="15" t="s">
        <v>79</v>
      </c>
      <c r="AY708" s="232" t="s">
        <v>158</v>
      </c>
    </row>
    <row r="709" spans="1:65" s="2" customFormat="1" ht="24.25" customHeight="1">
      <c r="A709" s="37"/>
      <c r="B709" s="38"/>
      <c r="C709" s="181" t="s">
        <v>1810</v>
      </c>
      <c r="D709" s="181" t="s">
        <v>160</v>
      </c>
      <c r="E709" s="182" t="s">
        <v>1811</v>
      </c>
      <c r="F709" s="183" t="s">
        <v>1812</v>
      </c>
      <c r="G709" s="184" t="s">
        <v>163</v>
      </c>
      <c r="H709" s="185">
        <v>19.82</v>
      </c>
      <c r="I709" s="186"/>
      <c r="J709" s="187">
        <f>ROUND(I709*H709,2)</f>
        <v>0</v>
      </c>
      <c r="K709" s="183" t="s">
        <v>164</v>
      </c>
      <c r="L709" s="42"/>
      <c r="M709" s="188" t="s">
        <v>19</v>
      </c>
      <c r="N709" s="189" t="s">
        <v>43</v>
      </c>
      <c r="O709" s="67"/>
      <c r="P709" s="190">
        <f>O709*H709</f>
        <v>0</v>
      </c>
      <c r="Q709" s="190">
        <v>3.0000000000000001E-3</v>
      </c>
      <c r="R709" s="190">
        <f>Q709*H709</f>
        <v>5.9459999999999999E-2</v>
      </c>
      <c r="S709" s="190">
        <v>0</v>
      </c>
      <c r="T709" s="191">
        <f>S709*H709</f>
        <v>0</v>
      </c>
      <c r="U709" s="37"/>
      <c r="V709" s="37"/>
      <c r="W709" s="37"/>
      <c r="X709" s="37"/>
      <c r="Y709" s="37"/>
      <c r="Z709" s="37"/>
      <c r="AA709" s="37"/>
      <c r="AB709" s="37"/>
      <c r="AC709" s="37"/>
      <c r="AD709" s="37"/>
      <c r="AE709" s="37"/>
      <c r="AR709" s="192" t="s">
        <v>165</v>
      </c>
      <c r="AT709" s="192" t="s">
        <v>160</v>
      </c>
      <c r="AU709" s="192" t="s">
        <v>81</v>
      </c>
      <c r="AY709" s="20" t="s">
        <v>158</v>
      </c>
      <c r="BE709" s="193">
        <f>IF(N709="základní",J709,0)</f>
        <v>0</v>
      </c>
      <c r="BF709" s="193">
        <f>IF(N709="snížená",J709,0)</f>
        <v>0</v>
      </c>
      <c r="BG709" s="193">
        <f>IF(N709="zákl. přenesená",J709,0)</f>
        <v>0</v>
      </c>
      <c r="BH709" s="193">
        <f>IF(N709="sníž. přenesená",J709,0)</f>
        <v>0</v>
      </c>
      <c r="BI709" s="193">
        <f>IF(N709="nulová",J709,0)</f>
        <v>0</v>
      </c>
      <c r="BJ709" s="20" t="s">
        <v>79</v>
      </c>
      <c r="BK709" s="193">
        <f>ROUND(I709*H709,2)</f>
        <v>0</v>
      </c>
      <c r="BL709" s="20" t="s">
        <v>165</v>
      </c>
      <c r="BM709" s="192" t="s">
        <v>1813</v>
      </c>
    </row>
    <row r="710" spans="1:65" s="2" customFormat="1" ht="18">
      <c r="A710" s="37"/>
      <c r="B710" s="38"/>
      <c r="C710" s="39"/>
      <c r="D710" s="194" t="s">
        <v>167</v>
      </c>
      <c r="E710" s="39"/>
      <c r="F710" s="195" t="s">
        <v>1814</v>
      </c>
      <c r="G710" s="39"/>
      <c r="H710" s="39"/>
      <c r="I710" s="196"/>
      <c r="J710" s="39"/>
      <c r="K710" s="39"/>
      <c r="L710" s="42"/>
      <c r="M710" s="197"/>
      <c r="N710" s="198"/>
      <c r="O710" s="67"/>
      <c r="P710" s="67"/>
      <c r="Q710" s="67"/>
      <c r="R710" s="67"/>
      <c r="S710" s="67"/>
      <c r="T710" s="68"/>
      <c r="U710" s="37"/>
      <c r="V710" s="37"/>
      <c r="W710" s="37"/>
      <c r="X710" s="37"/>
      <c r="Y710" s="37"/>
      <c r="Z710" s="37"/>
      <c r="AA710" s="37"/>
      <c r="AB710" s="37"/>
      <c r="AC710" s="37"/>
      <c r="AD710" s="37"/>
      <c r="AE710" s="37"/>
      <c r="AT710" s="20" t="s">
        <v>167</v>
      </c>
      <c r="AU710" s="20" t="s">
        <v>81</v>
      </c>
    </row>
    <row r="711" spans="1:65" s="2" customFormat="1">
      <c r="A711" s="37"/>
      <c r="B711" s="38"/>
      <c r="C711" s="39"/>
      <c r="D711" s="199" t="s">
        <v>169</v>
      </c>
      <c r="E711" s="39"/>
      <c r="F711" s="200" t="s">
        <v>1815</v>
      </c>
      <c r="G711" s="39"/>
      <c r="H711" s="39"/>
      <c r="I711" s="196"/>
      <c r="J711" s="39"/>
      <c r="K711" s="39"/>
      <c r="L711" s="42"/>
      <c r="M711" s="197"/>
      <c r="N711" s="198"/>
      <c r="O711" s="67"/>
      <c r="P711" s="67"/>
      <c r="Q711" s="67"/>
      <c r="R711" s="67"/>
      <c r="S711" s="67"/>
      <c r="T711" s="68"/>
      <c r="U711" s="37"/>
      <c r="V711" s="37"/>
      <c r="W711" s="37"/>
      <c r="X711" s="37"/>
      <c r="Y711" s="37"/>
      <c r="Z711" s="37"/>
      <c r="AA711" s="37"/>
      <c r="AB711" s="37"/>
      <c r="AC711" s="37"/>
      <c r="AD711" s="37"/>
      <c r="AE711" s="37"/>
      <c r="AT711" s="20" t="s">
        <v>169</v>
      </c>
      <c r="AU711" s="20" t="s">
        <v>81</v>
      </c>
    </row>
    <row r="712" spans="1:65" s="13" customFormat="1">
      <c r="B712" s="201"/>
      <c r="C712" s="202"/>
      <c r="D712" s="194" t="s">
        <v>176</v>
      </c>
      <c r="E712" s="203" t="s">
        <v>19</v>
      </c>
      <c r="F712" s="204" t="s">
        <v>1816</v>
      </c>
      <c r="G712" s="202"/>
      <c r="H712" s="203" t="s">
        <v>19</v>
      </c>
      <c r="I712" s="205"/>
      <c r="J712" s="202"/>
      <c r="K712" s="202"/>
      <c r="L712" s="206"/>
      <c r="M712" s="207"/>
      <c r="N712" s="208"/>
      <c r="O712" s="208"/>
      <c r="P712" s="208"/>
      <c r="Q712" s="208"/>
      <c r="R712" s="208"/>
      <c r="S712" s="208"/>
      <c r="T712" s="209"/>
      <c r="AT712" s="210" t="s">
        <v>176</v>
      </c>
      <c r="AU712" s="210" t="s">
        <v>81</v>
      </c>
      <c r="AV712" s="13" t="s">
        <v>79</v>
      </c>
      <c r="AW712" s="13" t="s">
        <v>34</v>
      </c>
      <c r="AX712" s="13" t="s">
        <v>72</v>
      </c>
      <c r="AY712" s="210" t="s">
        <v>158</v>
      </c>
    </row>
    <row r="713" spans="1:65" s="14" customFormat="1">
      <c r="B713" s="211"/>
      <c r="C713" s="212"/>
      <c r="D713" s="194" t="s">
        <v>176</v>
      </c>
      <c r="E713" s="213" t="s">
        <v>19</v>
      </c>
      <c r="F713" s="214" t="s">
        <v>1817</v>
      </c>
      <c r="G713" s="212"/>
      <c r="H713" s="215">
        <v>13.42</v>
      </c>
      <c r="I713" s="216"/>
      <c r="J713" s="212"/>
      <c r="K713" s="212"/>
      <c r="L713" s="217"/>
      <c r="M713" s="218"/>
      <c r="N713" s="219"/>
      <c r="O713" s="219"/>
      <c r="P713" s="219"/>
      <c r="Q713" s="219"/>
      <c r="R713" s="219"/>
      <c r="S713" s="219"/>
      <c r="T713" s="220"/>
      <c r="AT713" s="221" t="s">
        <v>176</v>
      </c>
      <c r="AU713" s="221" t="s">
        <v>81</v>
      </c>
      <c r="AV713" s="14" t="s">
        <v>81</v>
      </c>
      <c r="AW713" s="14" t="s">
        <v>34</v>
      </c>
      <c r="AX713" s="14" t="s">
        <v>72</v>
      </c>
      <c r="AY713" s="221" t="s">
        <v>158</v>
      </c>
    </row>
    <row r="714" spans="1:65" s="13" customFormat="1">
      <c r="B714" s="201"/>
      <c r="C714" s="202"/>
      <c r="D714" s="194" t="s">
        <v>176</v>
      </c>
      <c r="E714" s="203" t="s">
        <v>19</v>
      </c>
      <c r="F714" s="204" t="s">
        <v>1818</v>
      </c>
      <c r="G714" s="202"/>
      <c r="H714" s="203" t="s">
        <v>19</v>
      </c>
      <c r="I714" s="205"/>
      <c r="J714" s="202"/>
      <c r="K714" s="202"/>
      <c r="L714" s="206"/>
      <c r="M714" s="207"/>
      <c r="N714" s="208"/>
      <c r="O714" s="208"/>
      <c r="P714" s="208"/>
      <c r="Q714" s="208"/>
      <c r="R714" s="208"/>
      <c r="S714" s="208"/>
      <c r="T714" s="209"/>
      <c r="AT714" s="210" t="s">
        <v>176</v>
      </c>
      <c r="AU714" s="210" t="s">
        <v>81</v>
      </c>
      <c r="AV714" s="13" t="s">
        <v>79</v>
      </c>
      <c r="AW714" s="13" t="s">
        <v>34</v>
      </c>
      <c r="AX714" s="13" t="s">
        <v>72</v>
      </c>
      <c r="AY714" s="210" t="s">
        <v>158</v>
      </c>
    </row>
    <row r="715" spans="1:65" s="14" customFormat="1">
      <c r="B715" s="211"/>
      <c r="C715" s="212"/>
      <c r="D715" s="194" t="s">
        <v>176</v>
      </c>
      <c r="E715" s="213" t="s">
        <v>19</v>
      </c>
      <c r="F715" s="214" t="s">
        <v>1819</v>
      </c>
      <c r="G715" s="212"/>
      <c r="H715" s="215">
        <v>6.4</v>
      </c>
      <c r="I715" s="216"/>
      <c r="J715" s="212"/>
      <c r="K715" s="212"/>
      <c r="L715" s="217"/>
      <c r="M715" s="218"/>
      <c r="N715" s="219"/>
      <c r="O715" s="219"/>
      <c r="P715" s="219"/>
      <c r="Q715" s="219"/>
      <c r="R715" s="219"/>
      <c r="S715" s="219"/>
      <c r="T715" s="220"/>
      <c r="AT715" s="221" t="s">
        <v>176</v>
      </c>
      <c r="AU715" s="221" t="s">
        <v>81</v>
      </c>
      <c r="AV715" s="14" t="s">
        <v>81</v>
      </c>
      <c r="AW715" s="14" t="s">
        <v>34</v>
      </c>
      <c r="AX715" s="14" t="s">
        <v>72</v>
      </c>
      <c r="AY715" s="221" t="s">
        <v>158</v>
      </c>
    </row>
    <row r="716" spans="1:65" s="15" customFormat="1">
      <c r="B716" s="222"/>
      <c r="C716" s="223"/>
      <c r="D716" s="194" t="s">
        <v>176</v>
      </c>
      <c r="E716" s="224" t="s">
        <v>19</v>
      </c>
      <c r="F716" s="225" t="s">
        <v>179</v>
      </c>
      <c r="G716" s="223"/>
      <c r="H716" s="226">
        <v>19.82</v>
      </c>
      <c r="I716" s="227"/>
      <c r="J716" s="223"/>
      <c r="K716" s="223"/>
      <c r="L716" s="228"/>
      <c r="M716" s="229"/>
      <c r="N716" s="230"/>
      <c r="O716" s="230"/>
      <c r="P716" s="230"/>
      <c r="Q716" s="230"/>
      <c r="R716" s="230"/>
      <c r="S716" s="230"/>
      <c r="T716" s="231"/>
      <c r="AT716" s="232" t="s">
        <v>176</v>
      </c>
      <c r="AU716" s="232" t="s">
        <v>81</v>
      </c>
      <c r="AV716" s="15" t="s">
        <v>165</v>
      </c>
      <c r="AW716" s="15" t="s">
        <v>34</v>
      </c>
      <c r="AX716" s="15" t="s">
        <v>79</v>
      </c>
      <c r="AY716" s="232" t="s">
        <v>158</v>
      </c>
    </row>
    <row r="717" spans="1:65" s="2" customFormat="1" ht="24.25" customHeight="1">
      <c r="A717" s="37"/>
      <c r="B717" s="38"/>
      <c r="C717" s="181" t="s">
        <v>1820</v>
      </c>
      <c r="D717" s="181" t="s">
        <v>160</v>
      </c>
      <c r="E717" s="182" t="s">
        <v>1821</v>
      </c>
      <c r="F717" s="183" t="s">
        <v>1822</v>
      </c>
      <c r="G717" s="184" t="s">
        <v>163</v>
      </c>
      <c r="H717" s="185">
        <v>96.784999999999997</v>
      </c>
      <c r="I717" s="186"/>
      <c r="J717" s="187">
        <f>ROUND(I717*H717,2)</f>
        <v>0</v>
      </c>
      <c r="K717" s="183" t="s">
        <v>164</v>
      </c>
      <c r="L717" s="42"/>
      <c r="M717" s="188" t="s">
        <v>19</v>
      </c>
      <c r="N717" s="189" t="s">
        <v>43</v>
      </c>
      <c r="O717" s="67"/>
      <c r="P717" s="190">
        <f>O717*H717</f>
        <v>0</v>
      </c>
      <c r="Q717" s="190">
        <v>0</v>
      </c>
      <c r="R717" s="190">
        <f>Q717*H717</f>
        <v>0</v>
      </c>
      <c r="S717" s="190">
        <v>0</v>
      </c>
      <c r="T717" s="191">
        <f>S717*H717</f>
        <v>0</v>
      </c>
      <c r="U717" s="37"/>
      <c r="V717" s="37"/>
      <c r="W717" s="37"/>
      <c r="X717" s="37"/>
      <c r="Y717" s="37"/>
      <c r="Z717" s="37"/>
      <c r="AA717" s="37"/>
      <c r="AB717" s="37"/>
      <c r="AC717" s="37"/>
      <c r="AD717" s="37"/>
      <c r="AE717" s="37"/>
      <c r="AR717" s="192" t="s">
        <v>165</v>
      </c>
      <c r="AT717" s="192" t="s">
        <v>160</v>
      </c>
      <c r="AU717" s="192" t="s">
        <v>81</v>
      </c>
      <c r="AY717" s="20" t="s">
        <v>158</v>
      </c>
      <c r="BE717" s="193">
        <f>IF(N717="základní",J717,0)</f>
        <v>0</v>
      </c>
      <c r="BF717" s="193">
        <f>IF(N717="snížená",J717,0)</f>
        <v>0</v>
      </c>
      <c r="BG717" s="193">
        <f>IF(N717="zákl. přenesená",J717,0)</f>
        <v>0</v>
      </c>
      <c r="BH717" s="193">
        <f>IF(N717="sníž. přenesená",J717,0)</f>
        <v>0</v>
      </c>
      <c r="BI717" s="193">
        <f>IF(N717="nulová",J717,0)</f>
        <v>0</v>
      </c>
      <c r="BJ717" s="20" t="s">
        <v>79</v>
      </c>
      <c r="BK717" s="193">
        <f>ROUND(I717*H717,2)</f>
        <v>0</v>
      </c>
      <c r="BL717" s="20" t="s">
        <v>165</v>
      </c>
      <c r="BM717" s="192" t="s">
        <v>1823</v>
      </c>
    </row>
    <row r="718" spans="1:65" s="2" customFormat="1" ht="18">
      <c r="A718" s="37"/>
      <c r="B718" s="38"/>
      <c r="C718" s="39"/>
      <c r="D718" s="194" t="s">
        <v>167</v>
      </c>
      <c r="E718" s="39"/>
      <c r="F718" s="195" t="s">
        <v>1824</v>
      </c>
      <c r="G718" s="39"/>
      <c r="H718" s="39"/>
      <c r="I718" s="196"/>
      <c r="J718" s="39"/>
      <c r="K718" s="39"/>
      <c r="L718" s="42"/>
      <c r="M718" s="197"/>
      <c r="N718" s="198"/>
      <c r="O718" s="67"/>
      <c r="P718" s="67"/>
      <c r="Q718" s="67"/>
      <c r="R718" s="67"/>
      <c r="S718" s="67"/>
      <c r="T718" s="68"/>
      <c r="U718" s="37"/>
      <c r="V718" s="37"/>
      <c r="W718" s="37"/>
      <c r="X718" s="37"/>
      <c r="Y718" s="37"/>
      <c r="Z718" s="37"/>
      <c r="AA718" s="37"/>
      <c r="AB718" s="37"/>
      <c r="AC718" s="37"/>
      <c r="AD718" s="37"/>
      <c r="AE718" s="37"/>
      <c r="AT718" s="20" t="s">
        <v>167</v>
      </c>
      <c r="AU718" s="20" t="s">
        <v>81</v>
      </c>
    </row>
    <row r="719" spans="1:65" s="2" customFormat="1">
      <c r="A719" s="37"/>
      <c r="B719" s="38"/>
      <c r="C719" s="39"/>
      <c r="D719" s="199" t="s">
        <v>169</v>
      </c>
      <c r="E719" s="39"/>
      <c r="F719" s="200" t="s">
        <v>1825</v>
      </c>
      <c r="G719" s="39"/>
      <c r="H719" s="39"/>
      <c r="I719" s="196"/>
      <c r="J719" s="39"/>
      <c r="K719" s="39"/>
      <c r="L719" s="42"/>
      <c r="M719" s="197"/>
      <c r="N719" s="198"/>
      <c r="O719" s="67"/>
      <c r="P719" s="67"/>
      <c r="Q719" s="67"/>
      <c r="R719" s="67"/>
      <c r="S719" s="67"/>
      <c r="T719" s="68"/>
      <c r="U719" s="37"/>
      <c r="V719" s="37"/>
      <c r="W719" s="37"/>
      <c r="X719" s="37"/>
      <c r="Y719" s="37"/>
      <c r="Z719" s="37"/>
      <c r="AA719" s="37"/>
      <c r="AB719" s="37"/>
      <c r="AC719" s="37"/>
      <c r="AD719" s="37"/>
      <c r="AE719" s="37"/>
      <c r="AT719" s="20" t="s">
        <v>169</v>
      </c>
      <c r="AU719" s="20" t="s">
        <v>81</v>
      </c>
    </row>
    <row r="720" spans="1:65" s="14" customFormat="1">
      <c r="B720" s="211"/>
      <c r="C720" s="212"/>
      <c r="D720" s="194" t="s">
        <v>176</v>
      </c>
      <c r="E720" s="213" t="s">
        <v>19</v>
      </c>
      <c r="F720" s="214" t="s">
        <v>1826</v>
      </c>
      <c r="G720" s="212"/>
      <c r="H720" s="215">
        <v>96.784999999999997</v>
      </c>
      <c r="I720" s="216"/>
      <c r="J720" s="212"/>
      <c r="K720" s="212"/>
      <c r="L720" s="217"/>
      <c r="M720" s="218"/>
      <c r="N720" s="219"/>
      <c r="O720" s="219"/>
      <c r="P720" s="219"/>
      <c r="Q720" s="219"/>
      <c r="R720" s="219"/>
      <c r="S720" s="219"/>
      <c r="T720" s="220"/>
      <c r="AT720" s="221" t="s">
        <v>176</v>
      </c>
      <c r="AU720" s="221" t="s">
        <v>81</v>
      </c>
      <c r="AV720" s="14" t="s">
        <v>81</v>
      </c>
      <c r="AW720" s="14" t="s">
        <v>34</v>
      </c>
      <c r="AX720" s="14" t="s">
        <v>72</v>
      </c>
      <c r="AY720" s="221" t="s">
        <v>158</v>
      </c>
    </row>
    <row r="721" spans="1:65" s="15" customFormat="1">
      <c r="B721" s="222"/>
      <c r="C721" s="223"/>
      <c r="D721" s="194" t="s">
        <v>176</v>
      </c>
      <c r="E721" s="224" t="s">
        <v>19</v>
      </c>
      <c r="F721" s="225" t="s">
        <v>179</v>
      </c>
      <c r="G721" s="223"/>
      <c r="H721" s="226">
        <v>96.784999999999997</v>
      </c>
      <c r="I721" s="227"/>
      <c r="J721" s="223"/>
      <c r="K721" s="223"/>
      <c r="L721" s="228"/>
      <c r="M721" s="229"/>
      <c r="N721" s="230"/>
      <c r="O721" s="230"/>
      <c r="P721" s="230"/>
      <c r="Q721" s="230"/>
      <c r="R721" s="230"/>
      <c r="S721" s="230"/>
      <c r="T721" s="231"/>
      <c r="AT721" s="232" t="s">
        <v>176</v>
      </c>
      <c r="AU721" s="232" t="s">
        <v>81</v>
      </c>
      <c r="AV721" s="15" t="s">
        <v>165</v>
      </c>
      <c r="AW721" s="15" t="s">
        <v>34</v>
      </c>
      <c r="AX721" s="15" t="s">
        <v>79</v>
      </c>
      <c r="AY721" s="232" t="s">
        <v>158</v>
      </c>
    </row>
    <row r="722" spans="1:65" s="2" customFormat="1" ht="16.5" customHeight="1">
      <c r="A722" s="37"/>
      <c r="B722" s="38"/>
      <c r="C722" s="181" t="s">
        <v>1827</v>
      </c>
      <c r="D722" s="181" t="s">
        <v>160</v>
      </c>
      <c r="E722" s="182" t="s">
        <v>1828</v>
      </c>
      <c r="F722" s="183" t="s">
        <v>1829</v>
      </c>
      <c r="G722" s="184" t="s">
        <v>163</v>
      </c>
      <c r="H722" s="185">
        <v>69.067999999999998</v>
      </c>
      <c r="I722" s="186"/>
      <c r="J722" s="187">
        <f>ROUND(I722*H722,2)</f>
        <v>0</v>
      </c>
      <c r="K722" s="183" t="s">
        <v>164</v>
      </c>
      <c r="L722" s="42"/>
      <c r="M722" s="188" t="s">
        <v>19</v>
      </c>
      <c r="N722" s="189" t="s">
        <v>43</v>
      </c>
      <c r="O722" s="67"/>
      <c r="P722" s="190">
        <f>O722*H722</f>
        <v>0</v>
      </c>
      <c r="Q722" s="190">
        <v>4.6999999999999999E-4</v>
      </c>
      <c r="R722" s="190">
        <f>Q722*H722</f>
        <v>3.2461959999999998E-2</v>
      </c>
      <c r="S722" s="190">
        <v>0</v>
      </c>
      <c r="T722" s="191">
        <f>S722*H722</f>
        <v>0</v>
      </c>
      <c r="U722" s="37"/>
      <c r="V722" s="37"/>
      <c r="W722" s="37"/>
      <c r="X722" s="37"/>
      <c r="Y722" s="37"/>
      <c r="Z722" s="37"/>
      <c r="AA722" s="37"/>
      <c r="AB722" s="37"/>
      <c r="AC722" s="37"/>
      <c r="AD722" s="37"/>
      <c r="AE722" s="37"/>
      <c r="AR722" s="192" t="s">
        <v>165</v>
      </c>
      <c r="AT722" s="192" t="s">
        <v>160</v>
      </c>
      <c r="AU722" s="192" t="s">
        <v>81</v>
      </c>
      <c r="AY722" s="20" t="s">
        <v>158</v>
      </c>
      <c r="BE722" s="193">
        <f>IF(N722="základní",J722,0)</f>
        <v>0</v>
      </c>
      <c r="BF722" s="193">
        <f>IF(N722="snížená",J722,0)</f>
        <v>0</v>
      </c>
      <c r="BG722" s="193">
        <f>IF(N722="zákl. přenesená",J722,0)</f>
        <v>0</v>
      </c>
      <c r="BH722" s="193">
        <f>IF(N722="sníž. přenesená",J722,0)</f>
        <v>0</v>
      </c>
      <c r="BI722" s="193">
        <f>IF(N722="nulová",J722,0)</f>
        <v>0</v>
      </c>
      <c r="BJ722" s="20" t="s">
        <v>79</v>
      </c>
      <c r="BK722" s="193">
        <f>ROUND(I722*H722,2)</f>
        <v>0</v>
      </c>
      <c r="BL722" s="20" t="s">
        <v>165</v>
      </c>
      <c r="BM722" s="192" t="s">
        <v>1830</v>
      </c>
    </row>
    <row r="723" spans="1:65" s="2" customFormat="1" ht="18">
      <c r="A723" s="37"/>
      <c r="B723" s="38"/>
      <c r="C723" s="39"/>
      <c r="D723" s="194" t="s">
        <v>167</v>
      </c>
      <c r="E723" s="39"/>
      <c r="F723" s="195" t="s">
        <v>1831</v>
      </c>
      <c r="G723" s="39"/>
      <c r="H723" s="39"/>
      <c r="I723" s="196"/>
      <c r="J723" s="39"/>
      <c r="K723" s="39"/>
      <c r="L723" s="42"/>
      <c r="M723" s="197"/>
      <c r="N723" s="198"/>
      <c r="O723" s="67"/>
      <c r="P723" s="67"/>
      <c r="Q723" s="67"/>
      <c r="R723" s="67"/>
      <c r="S723" s="67"/>
      <c r="T723" s="68"/>
      <c r="U723" s="37"/>
      <c r="V723" s="37"/>
      <c r="W723" s="37"/>
      <c r="X723" s="37"/>
      <c r="Y723" s="37"/>
      <c r="Z723" s="37"/>
      <c r="AA723" s="37"/>
      <c r="AB723" s="37"/>
      <c r="AC723" s="37"/>
      <c r="AD723" s="37"/>
      <c r="AE723" s="37"/>
      <c r="AT723" s="20" t="s">
        <v>167</v>
      </c>
      <c r="AU723" s="20" t="s">
        <v>81</v>
      </c>
    </row>
    <row r="724" spans="1:65" s="2" customFormat="1">
      <c r="A724" s="37"/>
      <c r="B724" s="38"/>
      <c r="C724" s="39"/>
      <c r="D724" s="199" t="s">
        <v>169</v>
      </c>
      <c r="E724" s="39"/>
      <c r="F724" s="200" t="s">
        <v>1832</v>
      </c>
      <c r="G724" s="39"/>
      <c r="H724" s="39"/>
      <c r="I724" s="196"/>
      <c r="J724" s="39"/>
      <c r="K724" s="39"/>
      <c r="L724" s="42"/>
      <c r="M724" s="197"/>
      <c r="N724" s="198"/>
      <c r="O724" s="67"/>
      <c r="P724" s="67"/>
      <c r="Q724" s="67"/>
      <c r="R724" s="67"/>
      <c r="S724" s="67"/>
      <c r="T724" s="68"/>
      <c r="U724" s="37"/>
      <c r="V724" s="37"/>
      <c r="W724" s="37"/>
      <c r="X724" s="37"/>
      <c r="Y724" s="37"/>
      <c r="Z724" s="37"/>
      <c r="AA724" s="37"/>
      <c r="AB724" s="37"/>
      <c r="AC724" s="37"/>
      <c r="AD724" s="37"/>
      <c r="AE724" s="37"/>
      <c r="AT724" s="20" t="s">
        <v>169</v>
      </c>
      <c r="AU724" s="20" t="s">
        <v>81</v>
      </c>
    </row>
    <row r="725" spans="1:65" s="13" customFormat="1">
      <c r="B725" s="201"/>
      <c r="C725" s="202"/>
      <c r="D725" s="194" t="s">
        <v>176</v>
      </c>
      <c r="E725" s="203" t="s">
        <v>19</v>
      </c>
      <c r="F725" s="204" t="s">
        <v>1833</v>
      </c>
      <c r="G725" s="202"/>
      <c r="H725" s="203" t="s">
        <v>19</v>
      </c>
      <c r="I725" s="205"/>
      <c r="J725" s="202"/>
      <c r="K725" s="202"/>
      <c r="L725" s="206"/>
      <c r="M725" s="207"/>
      <c r="N725" s="208"/>
      <c r="O725" s="208"/>
      <c r="P725" s="208"/>
      <c r="Q725" s="208"/>
      <c r="R725" s="208"/>
      <c r="S725" s="208"/>
      <c r="T725" s="209"/>
      <c r="AT725" s="210" t="s">
        <v>176</v>
      </c>
      <c r="AU725" s="210" t="s">
        <v>81</v>
      </c>
      <c r="AV725" s="13" t="s">
        <v>79</v>
      </c>
      <c r="AW725" s="13" t="s">
        <v>34</v>
      </c>
      <c r="AX725" s="13" t="s">
        <v>72</v>
      </c>
      <c r="AY725" s="210" t="s">
        <v>158</v>
      </c>
    </row>
    <row r="726" spans="1:65" s="14" customFormat="1">
      <c r="B726" s="211"/>
      <c r="C726" s="212"/>
      <c r="D726" s="194" t="s">
        <v>176</v>
      </c>
      <c r="E726" s="213" t="s">
        <v>19</v>
      </c>
      <c r="F726" s="214" t="s">
        <v>1834</v>
      </c>
      <c r="G726" s="212"/>
      <c r="H726" s="215">
        <v>9.0280000000000005</v>
      </c>
      <c r="I726" s="216"/>
      <c r="J726" s="212"/>
      <c r="K726" s="212"/>
      <c r="L726" s="217"/>
      <c r="M726" s="218"/>
      <c r="N726" s="219"/>
      <c r="O726" s="219"/>
      <c r="P726" s="219"/>
      <c r="Q726" s="219"/>
      <c r="R726" s="219"/>
      <c r="S726" s="219"/>
      <c r="T726" s="220"/>
      <c r="AT726" s="221" t="s">
        <v>176</v>
      </c>
      <c r="AU726" s="221" t="s">
        <v>81</v>
      </c>
      <c r="AV726" s="14" t="s">
        <v>81</v>
      </c>
      <c r="AW726" s="14" t="s">
        <v>34</v>
      </c>
      <c r="AX726" s="14" t="s">
        <v>72</v>
      </c>
      <c r="AY726" s="221" t="s">
        <v>158</v>
      </c>
    </row>
    <row r="727" spans="1:65" s="14" customFormat="1">
      <c r="B727" s="211"/>
      <c r="C727" s="212"/>
      <c r="D727" s="194" t="s">
        <v>176</v>
      </c>
      <c r="E727" s="213" t="s">
        <v>19</v>
      </c>
      <c r="F727" s="214" t="s">
        <v>1835</v>
      </c>
      <c r="G727" s="212"/>
      <c r="H727" s="215">
        <v>25.62</v>
      </c>
      <c r="I727" s="216"/>
      <c r="J727" s="212"/>
      <c r="K727" s="212"/>
      <c r="L727" s="217"/>
      <c r="M727" s="218"/>
      <c r="N727" s="219"/>
      <c r="O727" s="219"/>
      <c r="P727" s="219"/>
      <c r="Q727" s="219"/>
      <c r="R727" s="219"/>
      <c r="S727" s="219"/>
      <c r="T727" s="220"/>
      <c r="AT727" s="221" t="s">
        <v>176</v>
      </c>
      <c r="AU727" s="221" t="s">
        <v>81</v>
      </c>
      <c r="AV727" s="14" t="s">
        <v>81</v>
      </c>
      <c r="AW727" s="14" t="s">
        <v>34</v>
      </c>
      <c r="AX727" s="14" t="s">
        <v>72</v>
      </c>
      <c r="AY727" s="221" t="s">
        <v>158</v>
      </c>
    </row>
    <row r="728" spans="1:65" s="14" customFormat="1">
      <c r="B728" s="211"/>
      <c r="C728" s="212"/>
      <c r="D728" s="194" t="s">
        <v>176</v>
      </c>
      <c r="E728" s="213" t="s">
        <v>19</v>
      </c>
      <c r="F728" s="214" t="s">
        <v>1836</v>
      </c>
      <c r="G728" s="212"/>
      <c r="H728" s="215">
        <v>21</v>
      </c>
      <c r="I728" s="216"/>
      <c r="J728" s="212"/>
      <c r="K728" s="212"/>
      <c r="L728" s="217"/>
      <c r="M728" s="218"/>
      <c r="N728" s="219"/>
      <c r="O728" s="219"/>
      <c r="P728" s="219"/>
      <c r="Q728" s="219"/>
      <c r="R728" s="219"/>
      <c r="S728" s="219"/>
      <c r="T728" s="220"/>
      <c r="AT728" s="221" t="s">
        <v>176</v>
      </c>
      <c r="AU728" s="221" t="s">
        <v>81</v>
      </c>
      <c r="AV728" s="14" t="s">
        <v>81</v>
      </c>
      <c r="AW728" s="14" t="s">
        <v>34</v>
      </c>
      <c r="AX728" s="14" t="s">
        <v>72</v>
      </c>
      <c r="AY728" s="221" t="s">
        <v>158</v>
      </c>
    </row>
    <row r="729" spans="1:65" s="14" customFormat="1">
      <c r="B729" s="211"/>
      <c r="C729" s="212"/>
      <c r="D729" s="194" t="s">
        <v>176</v>
      </c>
      <c r="E729" s="213" t="s">
        <v>19</v>
      </c>
      <c r="F729" s="214" t="s">
        <v>1817</v>
      </c>
      <c r="G729" s="212"/>
      <c r="H729" s="215">
        <v>13.42</v>
      </c>
      <c r="I729" s="216"/>
      <c r="J729" s="212"/>
      <c r="K729" s="212"/>
      <c r="L729" s="217"/>
      <c r="M729" s="218"/>
      <c r="N729" s="219"/>
      <c r="O729" s="219"/>
      <c r="P729" s="219"/>
      <c r="Q729" s="219"/>
      <c r="R729" s="219"/>
      <c r="S729" s="219"/>
      <c r="T729" s="220"/>
      <c r="AT729" s="221" t="s">
        <v>176</v>
      </c>
      <c r="AU729" s="221" t="s">
        <v>81</v>
      </c>
      <c r="AV729" s="14" t="s">
        <v>81</v>
      </c>
      <c r="AW729" s="14" t="s">
        <v>34</v>
      </c>
      <c r="AX729" s="14" t="s">
        <v>72</v>
      </c>
      <c r="AY729" s="221" t="s">
        <v>158</v>
      </c>
    </row>
    <row r="730" spans="1:65" s="15" customFormat="1">
      <c r="B730" s="222"/>
      <c r="C730" s="223"/>
      <c r="D730" s="194" t="s">
        <v>176</v>
      </c>
      <c r="E730" s="224" t="s">
        <v>19</v>
      </c>
      <c r="F730" s="225" t="s">
        <v>179</v>
      </c>
      <c r="G730" s="223"/>
      <c r="H730" s="226">
        <v>69.067999999999998</v>
      </c>
      <c r="I730" s="227"/>
      <c r="J730" s="223"/>
      <c r="K730" s="223"/>
      <c r="L730" s="228"/>
      <c r="M730" s="229"/>
      <c r="N730" s="230"/>
      <c r="O730" s="230"/>
      <c r="P730" s="230"/>
      <c r="Q730" s="230"/>
      <c r="R730" s="230"/>
      <c r="S730" s="230"/>
      <c r="T730" s="231"/>
      <c r="AT730" s="232" t="s">
        <v>176</v>
      </c>
      <c r="AU730" s="232" t="s">
        <v>81</v>
      </c>
      <c r="AV730" s="15" t="s">
        <v>165</v>
      </c>
      <c r="AW730" s="15" t="s">
        <v>34</v>
      </c>
      <c r="AX730" s="15" t="s">
        <v>79</v>
      </c>
      <c r="AY730" s="232" t="s">
        <v>158</v>
      </c>
    </row>
    <row r="731" spans="1:65" s="2" customFormat="1" ht="24.25" customHeight="1">
      <c r="A731" s="37"/>
      <c r="B731" s="38"/>
      <c r="C731" s="181" t="s">
        <v>1837</v>
      </c>
      <c r="D731" s="181" t="s">
        <v>160</v>
      </c>
      <c r="E731" s="182" t="s">
        <v>1838</v>
      </c>
      <c r="F731" s="183" t="s">
        <v>1839</v>
      </c>
      <c r="G731" s="184" t="s">
        <v>163</v>
      </c>
      <c r="H731" s="185">
        <v>69.067999999999998</v>
      </c>
      <c r="I731" s="186"/>
      <c r="J731" s="187">
        <f>ROUND(I731*H731,2)</f>
        <v>0</v>
      </c>
      <c r="K731" s="183" t="s">
        <v>164</v>
      </c>
      <c r="L731" s="42"/>
      <c r="M731" s="188" t="s">
        <v>19</v>
      </c>
      <c r="N731" s="189" t="s">
        <v>43</v>
      </c>
      <c r="O731" s="67"/>
      <c r="P731" s="190">
        <f>O731*H731</f>
        <v>0</v>
      </c>
      <c r="Q731" s="190">
        <v>0</v>
      </c>
      <c r="R731" s="190">
        <f>Q731*H731</f>
        <v>0</v>
      </c>
      <c r="S731" s="190">
        <v>0</v>
      </c>
      <c r="T731" s="191">
        <f>S731*H731</f>
        <v>0</v>
      </c>
      <c r="U731" s="37"/>
      <c r="V731" s="37"/>
      <c r="W731" s="37"/>
      <c r="X731" s="37"/>
      <c r="Y731" s="37"/>
      <c r="Z731" s="37"/>
      <c r="AA731" s="37"/>
      <c r="AB731" s="37"/>
      <c r="AC731" s="37"/>
      <c r="AD731" s="37"/>
      <c r="AE731" s="37"/>
      <c r="AR731" s="192" t="s">
        <v>165</v>
      </c>
      <c r="AT731" s="192" t="s">
        <v>160</v>
      </c>
      <c r="AU731" s="192" t="s">
        <v>81</v>
      </c>
      <c r="AY731" s="20" t="s">
        <v>158</v>
      </c>
      <c r="BE731" s="193">
        <f>IF(N731="základní",J731,0)</f>
        <v>0</v>
      </c>
      <c r="BF731" s="193">
        <f>IF(N731="snížená",J731,0)</f>
        <v>0</v>
      </c>
      <c r="BG731" s="193">
        <f>IF(N731="zákl. přenesená",J731,0)</f>
        <v>0</v>
      </c>
      <c r="BH731" s="193">
        <f>IF(N731="sníž. přenesená",J731,0)</f>
        <v>0</v>
      </c>
      <c r="BI731" s="193">
        <f>IF(N731="nulová",J731,0)</f>
        <v>0</v>
      </c>
      <c r="BJ731" s="20" t="s">
        <v>79</v>
      </c>
      <c r="BK731" s="193">
        <f>ROUND(I731*H731,2)</f>
        <v>0</v>
      </c>
      <c r="BL731" s="20" t="s">
        <v>165</v>
      </c>
      <c r="BM731" s="192" t="s">
        <v>1840</v>
      </c>
    </row>
    <row r="732" spans="1:65" s="2" customFormat="1" ht="18">
      <c r="A732" s="37"/>
      <c r="B732" s="38"/>
      <c r="C732" s="39"/>
      <c r="D732" s="194" t="s">
        <v>167</v>
      </c>
      <c r="E732" s="39"/>
      <c r="F732" s="195" t="s">
        <v>1841</v>
      </c>
      <c r="G732" s="39"/>
      <c r="H732" s="39"/>
      <c r="I732" s="196"/>
      <c r="J732" s="39"/>
      <c r="K732" s="39"/>
      <c r="L732" s="42"/>
      <c r="M732" s="197"/>
      <c r="N732" s="198"/>
      <c r="O732" s="67"/>
      <c r="P732" s="67"/>
      <c r="Q732" s="67"/>
      <c r="R732" s="67"/>
      <c r="S732" s="67"/>
      <c r="T732" s="68"/>
      <c r="U732" s="37"/>
      <c r="V732" s="37"/>
      <c r="W732" s="37"/>
      <c r="X732" s="37"/>
      <c r="Y732" s="37"/>
      <c r="Z732" s="37"/>
      <c r="AA732" s="37"/>
      <c r="AB732" s="37"/>
      <c r="AC732" s="37"/>
      <c r="AD732" s="37"/>
      <c r="AE732" s="37"/>
      <c r="AT732" s="20" t="s">
        <v>167</v>
      </c>
      <c r="AU732" s="20" t="s">
        <v>81</v>
      </c>
    </row>
    <row r="733" spans="1:65" s="2" customFormat="1">
      <c r="A733" s="37"/>
      <c r="B733" s="38"/>
      <c r="C733" s="39"/>
      <c r="D733" s="199" t="s">
        <v>169</v>
      </c>
      <c r="E733" s="39"/>
      <c r="F733" s="200" t="s">
        <v>1842</v>
      </c>
      <c r="G733" s="39"/>
      <c r="H733" s="39"/>
      <c r="I733" s="196"/>
      <c r="J733" s="39"/>
      <c r="K733" s="39"/>
      <c r="L733" s="42"/>
      <c r="M733" s="197"/>
      <c r="N733" s="198"/>
      <c r="O733" s="67"/>
      <c r="P733" s="67"/>
      <c r="Q733" s="67"/>
      <c r="R733" s="67"/>
      <c r="S733" s="67"/>
      <c r="T733" s="68"/>
      <c r="U733" s="37"/>
      <c r="V733" s="37"/>
      <c r="W733" s="37"/>
      <c r="X733" s="37"/>
      <c r="Y733" s="37"/>
      <c r="Z733" s="37"/>
      <c r="AA733" s="37"/>
      <c r="AB733" s="37"/>
      <c r="AC733" s="37"/>
      <c r="AD733" s="37"/>
      <c r="AE733" s="37"/>
      <c r="AT733" s="20" t="s">
        <v>169</v>
      </c>
      <c r="AU733" s="20" t="s">
        <v>81</v>
      </c>
    </row>
    <row r="734" spans="1:65" s="13" customFormat="1">
      <c r="B734" s="201"/>
      <c r="C734" s="202"/>
      <c r="D734" s="194" t="s">
        <v>176</v>
      </c>
      <c r="E734" s="203" t="s">
        <v>19</v>
      </c>
      <c r="F734" s="204" t="s">
        <v>1843</v>
      </c>
      <c r="G734" s="202"/>
      <c r="H734" s="203" t="s">
        <v>19</v>
      </c>
      <c r="I734" s="205"/>
      <c r="J734" s="202"/>
      <c r="K734" s="202"/>
      <c r="L734" s="206"/>
      <c r="M734" s="207"/>
      <c r="N734" s="208"/>
      <c r="O734" s="208"/>
      <c r="P734" s="208"/>
      <c r="Q734" s="208"/>
      <c r="R734" s="208"/>
      <c r="S734" s="208"/>
      <c r="T734" s="209"/>
      <c r="AT734" s="210" t="s">
        <v>176</v>
      </c>
      <c r="AU734" s="210" t="s">
        <v>81</v>
      </c>
      <c r="AV734" s="13" t="s">
        <v>79</v>
      </c>
      <c r="AW734" s="13" t="s">
        <v>34</v>
      </c>
      <c r="AX734" s="13" t="s">
        <v>72</v>
      </c>
      <c r="AY734" s="210" t="s">
        <v>158</v>
      </c>
    </row>
    <row r="735" spans="1:65" s="14" customFormat="1">
      <c r="B735" s="211"/>
      <c r="C735" s="212"/>
      <c r="D735" s="194" t="s">
        <v>176</v>
      </c>
      <c r="E735" s="213" t="s">
        <v>19</v>
      </c>
      <c r="F735" s="214" t="s">
        <v>1844</v>
      </c>
      <c r="G735" s="212"/>
      <c r="H735" s="215">
        <v>69.067999999999998</v>
      </c>
      <c r="I735" s="216"/>
      <c r="J735" s="212"/>
      <c r="K735" s="212"/>
      <c r="L735" s="217"/>
      <c r="M735" s="218"/>
      <c r="N735" s="219"/>
      <c r="O735" s="219"/>
      <c r="P735" s="219"/>
      <c r="Q735" s="219"/>
      <c r="R735" s="219"/>
      <c r="S735" s="219"/>
      <c r="T735" s="220"/>
      <c r="AT735" s="221" t="s">
        <v>176</v>
      </c>
      <c r="AU735" s="221" t="s">
        <v>81</v>
      </c>
      <c r="AV735" s="14" t="s">
        <v>81</v>
      </c>
      <c r="AW735" s="14" t="s">
        <v>34</v>
      </c>
      <c r="AX735" s="14" t="s">
        <v>79</v>
      </c>
      <c r="AY735" s="221" t="s">
        <v>158</v>
      </c>
    </row>
    <row r="736" spans="1:65" s="12" customFormat="1" ht="22.9" customHeight="1">
      <c r="B736" s="165"/>
      <c r="C736" s="166"/>
      <c r="D736" s="167" t="s">
        <v>71</v>
      </c>
      <c r="E736" s="179" t="s">
        <v>616</v>
      </c>
      <c r="F736" s="179" t="s">
        <v>617</v>
      </c>
      <c r="G736" s="166"/>
      <c r="H736" s="166"/>
      <c r="I736" s="169"/>
      <c r="J736" s="180">
        <f>BK736</f>
        <v>0</v>
      </c>
      <c r="K736" s="166"/>
      <c r="L736" s="171"/>
      <c r="M736" s="172"/>
      <c r="N736" s="173"/>
      <c r="O736" s="173"/>
      <c r="P736" s="174">
        <f>SUM(P737:P781)</f>
        <v>0</v>
      </c>
      <c r="Q736" s="173"/>
      <c r="R736" s="174">
        <f>SUM(R737:R781)</f>
        <v>0</v>
      </c>
      <c r="S736" s="173"/>
      <c r="T736" s="175">
        <f>SUM(T737:T781)</f>
        <v>0</v>
      </c>
      <c r="AR736" s="176" t="s">
        <v>79</v>
      </c>
      <c r="AT736" s="177" t="s">
        <v>71</v>
      </c>
      <c r="AU736" s="177" t="s">
        <v>79</v>
      </c>
      <c r="AY736" s="176" t="s">
        <v>158</v>
      </c>
      <c r="BK736" s="178">
        <f>SUM(BK737:BK781)</f>
        <v>0</v>
      </c>
    </row>
    <row r="737" spans="1:65" s="2" customFormat="1" ht="24.25" customHeight="1">
      <c r="A737" s="37"/>
      <c r="B737" s="38"/>
      <c r="C737" s="181" t="s">
        <v>1845</v>
      </c>
      <c r="D737" s="181" t="s">
        <v>160</v>
      </c>
      <c r="E737" s="182" t="s">
        <v>1846</v>
      </c>
      <c r="F737" s="183" t="s">
        <v>1847</v>
      </c>
      <c r="G737" s="184" t="s">
        <v>223</v>
      </c>
      <c r="H737" s="185">
        <v>1285.2</v>
      </c>
      <c r="I737" s="186"/>
      <c r="J737" s="187">
        <f>ROUND(I737*H737,2)</f>
        <v>0</v>
      </c>
      <c r="K737" s="183" t="s">
        <v>164</v>
      </c>
      <c r="L737" s="42"/>
      <c r="M737" s="188" t="s">
        <v>19</v>
      </c>
      <c r="N737" s="189" t="s">
        <v>43</v>
      </c>
      <c r="O737" s="67"/>
      <c r="P737" s="190">
        <f>O737*H737</f>
        <v>0</v>
      </c>
      <c r="Q737" s="190">
        <v>0</v>
      </c>
      <c r="R737" s="190">
        <f>Q737*H737</f>
        <v>0</v>
      </c>
      <c r="S737" s="190">
        <v>0</v>
      </c>
      <c r="T737" s="191">
        <f>S737*H737</f>
        <v>0</v>
      </c>
      <c r="U737" s="37"/>
      <c r="V737" s="37"/>
      <c r="W737" s="37"/>
      <c r="X737" s="37"/>
      <c r="Y737" s="37"/>
      <c r="Z737" s="37"/>
      <c r="AA737" s="37"/>
      <c r="AB737" s="37"/>
      <c r="AC737" s="37"/>
      <c r="AD737" s="37"/>
      <c r="AE737" s="37"/>
      <c r="AR737" s="192" t="s">
        <v>165</v>
      </c>
      <c r="AT737" s="192" t="s">
        <v>160</v>
      </c>
      <c r="AU737" s="192" t="s">
        <v>81</v>
      </c>
      <c r="AY737" s="20" t="s">
        <v>158</v>
      </c>
      <c r="BE737" s="193">
        <f>IF(N737="základní",J737,0)</f>
        <v>0</v>
      </c>
      <c r="BF737" s="193">
        <f>IF(N737="snížená",J737,0)</f>
        <v>0</v>
      </c>
      <c r="BG737" s="193">
        <f>IF(N737="zákl. přenesená",J737,0)</f>
        <v>0</v>
      </c>
      <c r="BH737" s="193">
        <f>IF(N737="sníž. přenesená",J737,0)</f>
        <v>0</v>
      </c>
      <c r="BI737" s="193">
        <f>IF(N737="nulová",J737,0)</f>
        <v>0</v>
      </c>
      <c r="BJ737" s="20" t="s">
        <v>79</v>
      </c>
      <c r="BK737" s="193">
        <f>ROUND(I737*H737,2)</f>
        <v>0</v>
      </c>
      <c r="BL737" s="20" t="s">
        <v>165</v>
      </c>
      <c r="BM737" s="192" t="s">
        <v>1848</v>
      </c>
    </row>
    <row r="738" spans="1:65" s="2" customFormat="1" ht="18">
      <c r="A738" s="37"/>
      <c r="B738" s="38"/>
      <c r="C738" s="39"/>
      <c r="D738" s="194" t="s">
        <v>167</v>
      </c>
      <c r="E738" s="39"/>
      <c r="F738" s="195" t="s">
        <v>1849</v>
      </c>
      <c r="G738" s="39"/>
      <c r="H738" s="39"/>
      <c r="I738" s="196"/>
      <c r="J738" s="39"/>
      <c r="K738" s="39"/>
      <c r="L738" s="42"/>
      <c r="M738" s="197"/>
      <c r="N738" s="198"/>
      <c r="O738" s="67"/>
      <c r="P738" s="67"/>
      <c r="Q738" s="67"/>
      <c r="R738" s="67"/>
      <c r="S738" s="67"/>
      <c r="T738" s="68"/>
      <c r="U738" s="37"/>
      <c r="V738" s="37"/>
      <c r="W738" s="37"/>
      <c r="X738" s="37"/>
      <c r="Y738" s="37"/>
      <c r="Z738" s="37"/>
      <c r="AA738" s="37"/>
      <c r="AB738" s="37"/>
      <c r="AC738" s="37"/>
      <c r="AD738" s="37"/>
      <c r="AE738" s="37"/>
      <c r="AT738" s="20" t="s">
        <v>167</v>
      </c>
      <c r="AU738" s="20" t="s">
        <v>81</v>
      </c>
    </row>
    <row r="739" spans="1:65" s="2" customFormat="1">
      <c r="A739" s="37"/>
      <c r="B739" s="38"/>
      <c r="C739" s="39"/>
      <c r="D739" s="199" t="s">
        <v>169</v>
      </c>
      <c r="E739" s="39"/>
      <c r="F739" s="200" t="s">
        <v>1850</v>
      </c>
      <c r="G739" s="39"/>
      <c r="H739" s="39"/>
      <c r="I739" s="196"/>
      <c r="J739" s="39"/>
      <c r="K739" s="39"/>
      <c r="L739" s="42"/>
      <c r="M739" s="197"/>
      <c r="N739" s="198"/>
      <c r="O739" s="67"/>
      <c r="P739" s="67"/>
      <c r="Q739" s="67"/>
      <c r="R739" s="67"/>
      <c r="S739" s="67"/>
      <c r="T739" s="68"/>
      <c r="U739" s="37"/>
      <c r="V739" s="37"/>
      <c r="W739" s="37"/>
      <c r="X739" s="37"/>
      <c r="Y739" s="37"/>
      <c r="Z739" s="37"/>
      <c r="AA739" s="37"/>
      <c r="AB739" s="37"/>
      <c r="AC739" s="37"/>
      <c r="AD739" s="37"/>
      <c r="AE739" s="37"/>
      <c r="AT739" s="20" t="s">
        <v>169</v>
      </c>
      <c r="AU739" s="20" t="s">
        <v>81</v>
      </c>
    </row>
    <row r="740" spans="1:65" s="13" customFormat="1">
      <c r="B740" s="201"/>
      <c r="C740" s="202"/>
      <c r="D740" s="194" t="s">
        <v>176</v>
      </c>
      <c r="E740" s="203" t="s">
        <v>19</v>
      </c>
      <c r="F740" s="204" t="s">
        <v>1851</v>
      </c>
      <c r="G740" s="202"/>
      <c r="H740" s="203" t="s">
        <v>19</v>
      </c>
      <c r="I740" s="205"/>
      <c r="J740" s="202"/>
      <c r="K740" s="202"/>
      <c r="L740" s="206"/>
      <c r="M740" s="207"/>
      <c r="N740" s="208"/>
      <c r="O740" s="208"/>
      <c r="P740" s="208"/>
      <c r="Q740" s="208"/>
      <c r="R740" s="208"/>
      <c r="S740" s="208"/>
      <c r="T740" s="209"/>
      <c r="AT740" s="210" t="s">
        <v>176</v>
      </c>
      <c r="AU740" s="210" t="s">
        <v>81</v>
      </c>
      <c r="AV740" s="13" t="s">
        <v>79</v>
      </c>
      <c r="AW740" s="13" t="s">
        <v>34</v>
      </c>
      <c r="AX740" s="13" t="s">
        <v>72</v>
      </c>
      <c r="AY740" s="210" t="s">
        <v>158</v>
      </c>
    </row>
    <row r="741" spans="1:65" s="14" customFormat="1">
      <c r="B741" s="211"/>
      <c r="C741" s="212"/>
      <c r="D741" s="194" t="s">
        <v>176</v>
      </c>
      <c r="E741" s="213" t="s">
        <v>19</v>
      </c>
      <c r="F741" s="214" t="s">
        <v>1852</v>
      </c>
      <c r="G741" s="212"/>
      <c r="H741" s="215">
        <v>1285.2</v>
      </c>
      <c r="I741" s="216"/>
      <c r="J741" s="212"/>
      <c r="K741" s="212"/>
      <c r="L741" s="217"/>
      <c r="M741" s="218"/>
      <c r="N741" s="219"/>
      <c r="O741" s="219"/>
      <c r="P741" s="219"/>
      <c r="Q741" s="219"/>
      <c r="R741" s="219"/>
      <c r="S741" s="219"/>
      <c r="T741" s="220"/>
      <c r="AT741" s="221" t="s">
        <v>176</v>
      </c>
      <c r="AU741" s="221" t="s">
        <v>81</v>
      </c>
      <c r="AV741" s="14" t="s">
        <v>81</v>
      </c>
      <c r="AW741" s="14" t="s">
        <v>34</v>
      </c>
      <c r="AX741" s="14" t="s">
        <v>79</v>
      </c>
      <c r="AY741" s="221" t="s">
        <v>158</v>
      </c>
    </row>
    <row r="742" spans="1:65" s="2" customFormat="1" ht="33" customHeight="1">
      <c r="A742" s="37"/>
      <c r="B742" s="38"/>
      <c r="C742" s="181" t="s">
        <v>1853</v>
      </c>
      <c r="D742" s="181" t="s">
        <v>160</v>
      </c>
      <c r="E742" s="182" t="s">
        <v>619</v>
      </c>
      <c r="F742" s="183" t="s">
        <v>620</v>
      </c>
      <c r="G742" s="184" t="s">
        <v>223</v>
      </c>
      <c r="H742" s="185">
        <v>12.958</v>
      </c>
      <c r="I742" s="186"/>
      <c r="J742" s="187">
        <f>ROUND(I742*H742,2)</f>
        <v>0</v>
      </c>
      <c r="K742" s="183" t="s">
        <v>164</v>
      </c>
      <c r="L742" s="42"/>
      <c r="M742" s="188" t="s">
        <v>19</v>
      </c>
      <c r="N742" s="189" t="s">
        <v>43</v>
      </c>
      <c r="O742" s="67"/>
      <c r="P742" s="190">
        <f>O742*H742</f>
        <v>0</v>
      </c>
      <c r="Q742" s="190">
        <v>0</v>
      </c>
      <c r="R742" s="190">
        <f>Q742*H742</f>
        <v>0</v>
      </c>
      <c r="S742" s="190">
        <v>0</v>
      </c>
      <c r="T742" s="191">
        <f>S742*H742</f>
        <v>0</v>
      </c>
      <c r="U742" s="37"/>
      <c r="V742" s="37"/>
      <c r="W742" s="37"/>
      <c r="X742" s="37"/>
      <c r="Y742" s="37"/>
      <c r="Z742" s="37"/>
      <c r="AA742" s="37"/>
      <c r="AB742" s="37"/>
      <c r="AC742" s="37"/>
      <c r="AD742" s="37"/>
      <c r="AE742" s="37"/>
      <c r="AR742" s="192" t="s">
        <v>165</v>
      </c>
      <c r="AT742" s="192" t="s">
        <v>160</v>
      </c>
      <c r="AU742" s="192" t="s">
        <v>81</v>
      </c>
      <c r="AY742" s="20" t="s">
        <v>158</v>
      </c>
      <c r="BE742" s="193">
        <f>IF(N742="základní",J742,0)</f>
        <v>0</v>
      </c>
      <c r="BF742" s="193">
        <f>IF(N742="snížená",J742,0)</f>
        <v>0</v>
      </c>
      <c r="BG742" s="193">
        <f>IF(N742="zákl. přenesená",J742,0)</f>
        <v>0</v>
      </c>
      <c r="BH742" s="193">
        <f>IF(N742="sníž. přenesená",J742,0)</f>
        <v>0</v>
      </c>
      <c r="BI742" s="193">
        <f>IF(N742="nulová",J742,0)</f>
        <v>0</v>
      </c>
      <c r="BJ742" s="20" t="s">
        <v>79</v>
      </c>
      <c r="BK742" s="193">
        <f>ROUND(I742*H742,2)</f>
        <v>0</v>
      </c>
      <c r="BL742" s="20" t="s">
        <v>165</v>
      </c>
      <c r="BM742" s="192" t="s">
        <v>1854</v>
      </c>
    </row>
    <row r="743" spans="1:65" s="2" customFormat="1" ht="27">
      <c r="A743" s="37"/>
      <c r="B743" s="38"/>
      <c r="C743" s="39"/>
      <c r="D743" s="194" t="s">
        <v>167</v>
      </c>
      <c r="E743" s="39"/>
      <c r="F743" s="195" t="s">
        <v>622</v>
      </c>
      <c r="G743" s="39"/>
      <c r="H743" s="39"/>
      <c r="I743" s="196"/>
      <c r="J743" s="39"/>
      <c r="K743" s="39"/>
      <c r="L743" s="42"/>
      <c r="M743" s="197"/>
      <c r="N743" s="198"/>
      <c r="O743" s="67"/>
      <c r="P743" s="67"/>
      <c r="Q743" s="67"/>
      <c r="R743" s="67"/>
      <c r="S743" s="67"/>
      <c r="T743" s="68"/>
      <c r="U743" s="37"/>
      <c r="V743" s="37"/>
      <c r="W743" s="37"/>
      <c r="X743" s="37"/>
      <c r="Y743" s="37"/>
      <c r="Z743" s="37"/>
      <c r="AA743" s="37"/>
      <c r="AB743" s="37"/>
      <c r="AC743" s="37"/>
      <c r="AD743" s="37"/>
      <c r="AE743" s="37"/>
      <c r="AT743" s="20" t="s">
        <v>167</v>
      </c>
      <c r="AU743" s="20" t="s">
        <v>81</v>
      </c>
    </row>
    <row r="744" spans="1:65" s="2" customFormat="1">
      <c r="A744" s="37"/>
      <c r="B744" s="38"/>
      <c r="C744" s="39"/>
      <c r="D744" s="199" t="s">
        <v>169</v>
      </c>
      <c r="E744" s="39"/>
      <c r="F744" s="200" t="s">
        <v>623</v>
      </c>
      <c r="G744" s="39"/>
      <c r="H744" s="39"/>
      <c r="I744" s="196"/>
      <c r="J744" s="39"/>
      <c r="K744" s="39"/>
      <c r="L744" s="42"/>
      <c r="M744" s="197"/>
      <c r="N744" s="198"/>
      <c r="O744" s="67"/>
      <c r="P744" s="67"/>
      <c r="Q744" s="67"/>
      <c r="R744" s="67"/>
      <c r="S744" s="67"/>
      <c r="T744" s="68"/>
      <c r="U744" s="37"/>
      <c r="V744" s="37"/>
      <c r="W744" s="37"/>
      <c r="X744" s="37"/>
      <c r="Y744" s="37"/>
      <c r="Z744" s="37"/>
      <c r="AA744" s="37"/>
      <c r="AB744" s="37"/>
      <c r="AC744" s="37"/>
      <c r="AD744" s="37"/>
      <c r="AE744" s="37"/>
      <c r="AT744" s="20" t="s">
        <v>169</v>
      </c>
      <c r="AU744" s="20" t="s">
        <v>81</v>
      </c>
    </row>
    <row r="745" spans="1:65" s="2" customFormat="1" ht="37.9" customHeight="1">
      <c r="A745" s="37"/>
      <c r="B745" s="38"/>
      <c r="C745" s="181" t="s">
        <v>1855</v>
      </c>
      <c r="D745" s="181" t="s">
        <v>160</v>
      </c>
      <c r="E745" s="182" t="s">
        <v>1856</v>
      </c>
      <c r="F745" s="183" t="s">
        <v>1857</v>
      </c>
      <c r="G745" s="184" t="s">
        <v>223</v>
      </c>
      <c r="H745" s="185">
        <v>15.867000000000001</v>
      </c>
      <c r="I745" s="186"/>
      <c r="J745" s="187">
        <f>ROUND(I745*H745,2)</f>
        <v>0</v>
      </c>
      <c r="K745" s="183" t="s">
        <v>164</v>
      </c>
      <c r="L745" s="42"/>
      <c r="M745" s="188" t="s">
        <v>19</v>
      </c>
      <c r="N745" s="189" t="s">
        <v>43</v>
      </c>
      <c r="O745" s="67"/>
      <c r="P745" s="190">
        <f>O745*H745</f>
        <v>0</v>
      </c>
      <c r="Q745" s="190">
        <v>0</v>
      </c>
      <c r="R745" s="190">
        <f>Q745*H745</f>
        <v>0</v>
      </c>
      <c r="S745" s="190">
        <v>0</v>
      </c>
      <c r="T745" s="191">
        <f>S745*H745</f>
        <v>0</v>
      </c>
      <c r="U745" s="37"/>
      <c r="V745" s="37"/>
      <c r="W745" s="37"/>
      <c r="X745" s="37"/>
      <c r="Y745" s="37"/>
      <c r="Z745" s="37"/>
      <c r="AA745" s="37"/>
      <c r="AB745" s="37"/>
      <c r="AC745" s="37"/>
      <c r="AD745" s="37"/>
      <c r="AE745" s="37"/>
      <c r="AR745" s="192" t="s">
        <v>165</v>
      </c>
      <c r="AT745" s="192" t="s">
        <v>160</v>
      </c>
      <c r="AU745" s="192" t="s">
        <v>81</v>
      </c>
      <c r="AY745" s="20" t="s">
        <v>158</v>
      </c>
      <c r="BE745" s="193">
        <f>IF(N745="základní",J745,0)</f>
        <v>0</v>
      </c>
      <c r="BF745" s="193">
        <f>IF(N745="snížená",J745,0)</f>
        <v>0</v>
      </c>
      <c r="BG745" s="193">
        <f>IF(N745="zákl. přenesená",J745,0)</f>
        <v>0</v>
      </c>
      <c r="BH745" s="193">
        <f>IF(N745="sníž. přenesená",J745,0)</f>
        <v>0</v>
      </c>
      <c r="BI745" s="193">
        <f>IF(N745="nulová",J745,0)</f>
        <v>0</v>
      </c>
      <c r="BJ745" s="20" t="s">
        <v>79</v>
      </c>
      <c r="BK745" s="193">
        <f>ROUND(I745*H745,2)</f>
        <v>0</v>
      </c>
      <c r="BL745" s="20" t="s">
        <v>165</v>
      </c>
      <c r="BM745" s="192" t="s">
        <v>1858</v>
      </c>
    </row>
    <row r="746" spans="1:65" s="2" customFormat="1" ht="27">
      <c r="A746" s="37"/>
      <c r="B746" s="38"/>
      <c r="C746" s="39"/>
      <c r="D746" s="194" t="s">
        <v>167</v>
      </c>
      <c r="E746" s="39"/>
      <c r="F746" s="195" t="s">
        <v>1859</v>
      </c>
      <c r="G746" s="39"/>
      <c r="H746" s="39"/>
      <c r="I746" s="196"/>
      <c r="J746" s="39"/>
      <c r="K746" s="39"/>
      <c r="L746" s="42"/>
      <c r="M746" s="197"/>
      <c r="N746" s="198"/>
      <c r="O746" s="67"/>
      <c r="P746" s="67"/>
      <c r="Q746" s="67"/>
      <c r="R746" s="67"/>
      <c r="S746" s="67"/>
      <c r="T746" s="68"/>
      <c r="U746" s="37"/>
      <c r="V746" s="37"/>
      <c r="W746" s="37"/>
      <c r="X746" s="37"/>
      <c r="Y746" s="37"/>
      <c r="Z746" s="37"/>
      <c r="AA746" s="37"/>
      <c r="AB746" s="37"/>
      <c r="AC746" s="37"/>
      <c r="AD746" s="37"/>
      <c r="AE746" s="37"/>
      <c r="AT746" s="20" t="s">
        <v>167</v>
      </c>
      <c r="AU746" s="20" t="s">
        <v>81</v>
      </c>
    </row>
    <row r="747" spans="1:65" s="2" customFormat="1">
      <c r="A747" s="37"/>
      <c r="B747" s="38"/>
      <c r="C747" s="39"/>
      <c r="D747" s="199" t="s">
        <v>169</v>
      </c>
      <c r="E747" s="39"/>
      <c r="F747" s="200" t="s">
        <v>1860</v>
      </c>
      <c r="G747" s="39"/>
      <c r="H747" s="39"/>
      <c r="I747" s="196"/>
      <c r="J747" s="39"/>
      <c r="K747" s="39"/>
      <c r="L747" s="42"/>
      <c r="M747" s="197"/>
      <c r="N747" s="198"/>
      <c r="O747" s="67"/>
      <c r="P747" s="67"/>
      <c r="Q747" s="67"/>
      <c r="R747" s="67"/>
      <c r="S747" s="67"/>
      <c r="T747" s="68"/>
      <c r="U747" s="37"/>
      <c r="V747" s="37"/>
      <c r="W747" s="37"/>
      <c r="X747" s="37"/>
      <c r="Y747" s="37"/>
      <c r="Z747" s="37"/>
      <c r="AA747" s="37"/>
      <c r="AB747" s="37"/>
      <c r="AC747" s="37"/>
      <c r="AD747" s="37"/>
      <c r="AE747" s="37"/>
      <c r="AT747" s="20" t="s">
        <v>169</v>
      </c>
      <c r="AU747" s="20" t="s">
        <v>81</v>
      </c>
    </row>
    <row r="748" spans="1:65" s="13" customFormat="1">
      <c r="B748" s="201"/>
      <c r="C748" s="202"/>
      <c r="D748" s="194" t="s">
        <v>176</v>
      </c>
      <c r="E748" s="203" t="s">
        <v>19</v>
      </c>
      <c r="F748" s="204" t="s">
        <v>1861</v>
      </c>
      <c r="G748" s="202"/>
      <c r="H748" s="203" t="s">
        <v>19</v>
      </c>
      <c r="I748" s="205"/>
      <c r="J748" s="202"/>
      <c r="K748" s="202"/>
      <c r="L748" s="206"/>
      <c r="M748" s="207"/>
      <c r="N748" s="208"/>
      <c r="O748" s="208"/>
      <c r="P748" s="208"/>
      <c r="Q748" s="208"/>
      <c r="R748" s="208"/>
      <c r="S748" s="208"/>
      <c r="T748" s="209"/>
      <c r="AT748" s="210" t="s">
        <v>176</v>
      </c>
      <c r="AU748" s="210" t="s">
        <v>81</v>
      </c>
      <c r="AV748" s="13" t="s">
        <v>79</v>
      </c>
      <c r="AW748" s="13" t="s">
        <v>34</v>
      </c>
      <c r="AX748" s="13" t="s">
        <v>72</v>
      </c>
      <c r="AY748" s="210" t="s">
        <v>158</v>
      </c>
    </row>
    <row r="749" spans="1:65" s="14" customFormat="1">
      <c r="B749" s="211"/>
      <c r="C749" s="212"/>
      <c r="D749" s="194" t="s">
        <v>176</v>
      </c>
      <c r="E749" s="213" t="s">
        <v>19</v>
      </c>
      <c r="F749" s="214" t="s">
        <v>1862</v>
      </c>
      <c r="G749" s="212"/>
      <c r="H749" s="215">
        <v>15.867000000000001</v>
      </c>
      <c r="I749" s="216"/>
      <c r="J749" s="212"/>
      <c r="K749" s="212"/>
      <c r="L749" s="217"/>
      <c r="M749" s="218"/>
      <c r="N749" s="219"/>
      <c r="O749" s="219"/>
      <c r="P749" s="219"/>
      <c r="Q749" s="219"/>
      <c r="R749" s="219"/>
      <c r="S749" s="219"/>
      <c r="T749" s="220"/>
      <c r="AT749" s="221" t="s">
        <v>176</v>
      </c>
      <c r="AU749" s="221" t="s">
        <v>81</v>
      </c>
      <c r="AV749" s="14" t="s">
        <v>81</v>
      </c>
      <c r="AW749" s="14" t="s">
        <v>34</v>
      </c>
      <c r="AX749" s="14" t="s">
        <v>72</v>
      </c>
      <c r="AY749" s="221" t="s">
        <v>158</v>
      </c>
    </row>
    <row r="750" spans="1:65" s="15" customFormat="1">
      <c r="B750" s="222"/>
      <c r="C750" s="223"/>
      <c r="D750" s="194" t="s">
        <v>176</v>
      </c>
      <c r="E750" s="224" t="s">
        <v>19</v>
      </c>
      <c r="F750" s="225" t="s">
        <v>179</v>
      </c>
      <c r="G750" s="223"/>
      <c r="H750" s="226">
        <v>15.867000000000001</v>
      </c>
      <c r="I750" s="227"/>
      <c r="J750" s="223"/>
      <c r="K750" s="223"/>
      <c r="L750" s="228"/>
      <c r="M750" s="229"/>
      <c r="N750" s="230"/>
      <c r="O750" s="230"/>
      <c r="P750" s="230"/>
      <c r="Q750" s="230"/>
      <c r="R750" s="230"/>
      <c r="S750" s="230"/>
      <c r="T750" s="231"/>
      <c r="AT750" s="232" t="s">
        <v>176</v>
      </c>
      <c r="AU750" s="232" t="s">
        <v>81</v>
      </c>
      <c r="AV750" s="15" t="s">
        <v>165</v>
      </c>
      <c r="AW750" s="15" t="s">
        <v>34</v>
      </c>
      <c r="AX750" s="15" t="s">
        <v>79</v>
      </c>
      <c r="AY750" s="232" t="s">
        <v>158</v>
      </c>
    </row>
    <row r="751" spans="1:65" s="2" customFormat="1" ht="37.9" customHeight="1">
      <c r="A751" s="37"/>
      <c r="B751" s="38"/>
      <c r="C751" s="181" t="s">
        <v>1863</v>
      </c>
      <c r="D751" s="181" t="s">
        <v>160</v>
      </c>
      <c r="E751" s="182" t="s">
        <v>1864</v>
      </c>
      <c r="F751" s="183" t="s">
        <v>1865</v>
      </c>
      <c r="G751" s="184" t="s">
        <v>223</v>
      </c>
      <c r="H751" s="185">
        <v>15.867000000000001</v>
      </c>
      <c r="I751" s="186"/>
      <c r="J751" s="187">
        <f>ROUND(I751*H751,2)</f>
        <v>0</v>
      </c>
      <c r="K751" s="183" t="s">
        <v>164</v>
      </c>
      <c r="L751" s="42"/>
      <c r="M751" s="188" t="s">
        <v>19</v>
      </c>
      <c r="N751" s="189" t="s">
        <v>43</v>
      </c>
      <c r="O751" s="67"/>
      <c r="P751" s="190">
        <f>O751*H751</f>
        <v>0</v>
      </c>
      <c r="Q751" s="190">
        <v>0</v>
      </c>
      <c r="R751" s="190">
        <f>Q751*H751</f>
        <v>0</v>
      </c>
      <c r="S751" s="190">
        <v>0</v>
      </c>
      <c r="T751" s="191">
        <f>S751*H751</f>
        <v>0</v>
      </c>
      <c r="U751" s="37"/>
      <c r="V751" s="37"/>
      <c r="W751" s="37"/>
      <c r="X751" s="37"/>
      <c r="Y751" s="37"/>
      <c r="Z751" s="37"/>
      <c r="AA751" s="37"/>
      <c r="AB751" s="37"/>
      <c r="AC751" s="37"/>
      <c r="AD751" s="37"/>
      <c r="AE751" s="37"/>
      <c r="AR751" s="192" t="s">
        <v>165</v>
      </c>
      <c r="AT751" s="192" t="s">
        <v>160</v>
      </c>
      <c r="AU751" s="192" t="s">
        <v>81</v>
      </c>
      <c r="AY751" s="20" t="s">
        <v>158</v>
      </c>
      <c r="BE751" s="193">
        <f>IF(N751="základní",J751,0)</f>
        <v>0</v>
      </c>
      <c r="BF751" s="193">
        <f>IF(N751="snížená",J751,0)</f>
        <v>0</v>
      </c>
      <c r="BG751" s="193">
        <f>IF(N751="zákl. přenesená",J751,0)</f>
        <v>0</v>
      </c>
      <c r="BH751" s="193">
        <f>IF(N751="sníž. přenesená",J751,0)</f>
        <v>0</v>
      </c>
      <c r="BI751" s="193">
        <f>IF(N751="nulová",J751,0)</f>
        <v>0</v>
      </c>
      <c r="BJ751" s="20" t="s">
        <v>79</v>
      </c>
      <c r="BK751" s="193">
        <f>ROUND(I751*H751,2)</f>
        <v>0</v>
      </c>
      <c r="BL751" s="20" t="s">
        <v>165</v>
      </c>
      <c r="BM751" s="192" t="s">
        <v>1866</v>
      </c>
    </row>
    <row r="752" spans="1:65" s="2" customFormat="1" ht="27">
      <c r="A752" s="37"/>
      <c r="B752" s="38"/>
      <c r="C752" s="39"/>
      <c r="D752" s="194" t="s">
        <v>167</v>
      </c>
      <c r="E752" s="39"/>
      <c r="F752" s="195" t="s">
        <v>1867</v>
      </c>
      <c r="G752" s="39"/>
      <c r="H752" s="39"/>
      <c r="I752" s="196"/>
      <c r="J752" s="39"/>
      <c r="K752" s="39"/>
      <c r="L752" s="42"/>
      <c r="M752" s="197"/>
      <c r="N752" s="198"/>
      <c r="O752" s="67"/>
      <c r="P752" s="67"/>
      <c r="Q752" s="67"/>
      <c r="R752" s="67"/>
      <c r="S752" s="67"/>
      <c r="T752" s="68"/>
      <c r="U752" s="37"/>
      <c r="V752" s="37"/>
      <c r="W752" s="37"/>
      <c r="X752" s="37"/>
      <c r="Y752" s="37"/>
      <c r="Z752" s="37"/>
      <c r="AA752" s="37"/>
      <c r="AB752" s="37"/>
      <c r="AC752" s="37"/>
      <c r="AD752" s="37"/>
      <c r="AE752" s="37"/>
      <c r="AT752" s="20" t="s">
        <v>167</v>
      </c>
      <c r="AU752" s="20" t="s">
        <v>81</v>
      </c>
    </row>
    <row r="753" spans="1:65" s="2" customFormat="1">
      <c r="A753" s="37"/>
      <c r="B753" s="38"/>
      <c r="C753" s="39"/>
      <c r="D753" s="199" t="s">
        <v>169</v>
      </c>
      <c r="E753" s="39"/>
      <c r="F753" s="200" t="s">
        <v>1868</v>
      </c>
      <c r="G753" s="39"/>
      <c r="H753" s="39"/>
      <c r="I753" s="196"/>
      <c r="J753" s="39"/>
      <c r="K753" s="39"/>
      <c r="L753" s="42"/>
      <c r="M753" s="197"/>
      <c r="N753" s="198"/>
      <c r="O753" s="67"/>
      <c r="P753" s="67"/>
      <c r="Q753" s="67"/>
      <c r="R753" s="67"/>
      <c r="S753" s="67"/>
      <c r="T753" s="68"/>
      <c r="U753" s="37"/>
      <c r="V753" s="37"/>
      <c r="W753" s="37"/>
      <c r="X753" s="37"/>
      <c r="Y753" s="37"/>
      <c r="Z753" s="37"/>
      <c r="AA753" s="37"/>
      <c r="AB753" s="37"/>
      <c r="AC753" s="37"/>
      <c r="AD753" s="37"/>
      <c r="AE753" s="37"/>
      <c r="AT753" s="20" t="s">
        <v>169</v>
      </c>
      <c r="AU753" s="20" t="s">
        <v>81</v>
      </c>
    </row>
    <row r="754" spans="1:65" s="13" customFormat="1">
      <c r="B754" s="201"/>
      <c r="C754" s="202"/>
      <c r="D754" s="194" t="s">
        <v>176</v>
      </c>
      <c r="E754" s="203" t="s">
        <v>19</v>
      </c>
      <c r="F754" s="204" t="s">
        <v>1861</v>
      </c>
      <c r="G754" s="202"/>
      <c r="H754" s="203" t="s">
        <v>19</v>
      </c>
      <c r="I754" s="205"/>
      <c r="J754" s="202"/>
      <c r="K754" s="202"/>
      <c r="L754" s="206"/>
      <c r="M754" s="207"/>
      <c r="N754" s="208"/>
      <c r="O754" s="208"/>
      <c r="P754" s="208"/>
      <c r="Q754" s="208"/>
      <c r="R754" s="208"/>
      <c r="S754" s="208"/>
      <c r="T754" s="209"/>
      <c r="AT754" s="210" t="s">
        <v>176</v>
      </c>
      <c r="AU754" s="210" t="s">
        <v>81</v>
      </c>
      <c r="AV754" s="13" t="s">
        <v>79</v>
      </c>
      <c r="AW754" s="13" t="s">
        <v>34</v>
      </c>
      <c r="AX754" s="13" t="s">
        <v>72</v>
      </c>
      <c r="AY754" s="210" t="s">
        <v>158</v>
      </c>
    </row>
    <row r="755" spans="1:65" s="14" customFormat="1">
      <c r="B755" s="211"/>
      <c r="C755" s="212"/>
      <c r="D755" s="194" t="s">
        <v>176</v>
      </c>
      <c r="E755" s="213" t="s">
        <v>19</v>
      </c>
      <c r="F755" s="214" t="s">
        <v>1869</v>
      </c>
      <c r="G755" s="212"/>
      <c r="H755" s="215">
        <v>15.867000000000001</v>
      </c>
      <c r="I755" s="216"/>
      <c r="J755" s="212"/>
      <c r="K755" s="212"/>
      <c r="L755" s="217"/>
      <c r="M755" s="218"/>
      <c r="N755" s="219"/>
      <c r="O755" s="219"/>
      <c r="P755" s="219"/>
      <c r="Q755" s="219"/>
      <c r="R755" s="219"/>
      <c r="S755" s="219"/>
      <c r="T755" s="220"/>
      <c r="AT755" s="221" t="s">
        <v>176</v>
      </c>
      <c r="AU755" s="221" t="s">
        <v>81</v>
      </c>
      <c r="AV755" s="14" t="s">
        <v>81</v>
      </c>
      <c r="AW755" s="14" t="s">
        <v>34</v>
      </c>
      <c r="AX755" s="14" t="s">
        <v>72</v>
      </c>
      <c r="AY755" s="221" t="s">
        <v>158</v>
      </c>
    </row>
    <row r="756" spans="1:65" s="15" customFormat="1">
      <c r="B756" s="222"/>
      <c r="C756" s="223"/>
      <c r="D756" s="194" t="s">
        <v>176</v>
      </c>
      <c r="E756" s="224" t="s">
        <v>19</v>
      </c>
      <c r="F756" s="225" t="s">
        <v>179</v>
      </c>
      <c r="G756" s="223"/>
      <c r="H756" s="226">
        <v>15.867000000000001</v>
      </c>
      <c r="I756" s="227"/>
      <c r="J756" s="223"/>
      <c r="K756" s="223"/>
      <c r="L756" s="228"/>
      <c r="M756" s="229"/>
      <c r="N756" s="230"/>
      <c r="O756" s="230"/>
      <c r="P756" s="230"/>
      <c r="Q756" s="230"/>
      <c r="R756" s="230"/>
      <c r="S756" s="230"/>
      <c r="T756" s="231"/>
      <c r="AT756" s="232" t="s">
        <v>176</v>
      </c>
      <c r="AU756" s="232" t="s">
        <v>81</v>
      </c>
      <c r="AV756" s="15" t="s">
        <v>165</v>
      </c>
      <c r="AW756" s="15" t="s">
        <v>34</v>
      </c>
      <c r="AX756" s="15" t="s">
        <v>79</v>
      </c>
      <c r="AY756" s="232" t="s">
        <v>158</v>
      </c>
    </row>
    <row r="757" spans="1:65" s="2" customFormat="1" ht="24.25" customHeight="1">
      <c r="A757" s="37"/>
      <c r="B757" s="38"/>
      <c r="C757" s="181" t="s">
        <v>1870</v>
      </c>
      <c r="D757" s="181" t="s">
        <v>160</v>
      </c>
      <c r="E757" s="182" t="s">
        <v>654</v>
      </c>
      <c r="F757" s="183" t="s">
        <v>655</v>
      </c>
      <c r="G757" s="184" t="s">
        <v>223</v>
      </c>
      <c r="H757" s="185">
        <v>42.84</v>
      </c>
      <c r="I757" s="186"/>
      <c r="J757" s="187">
        <f>ROUND(I757*H757,2)</f>
        <v>0</v>
      </c>
      <c r="K757" s="183" t="s">
        <v>164</v>
      </c>
      <c r="L757" s="42"/>
      <c r="M757" s="188" t="s">
        <v>19</v>
      </c>
      <c r="N757" s="189" t="s">
        <v>43</v>
      </c>
      <c r="O757" s="67"/>
      <c r="P757" s="190">
        <f>O757*H757</f>
        <v>0</v>
      </c>
      <c r="Q757" s="190">
        <v>0</v>
      </c>
      <c r="R757" s="190">
        <f>Q757*H757</f>
        <v>0</v>
      </c>
      <c r="S757" s="190">
        <v>0</v>
      </c>
      <c r="T757" s="191">
        <f>S757*H757</f>
        <v>0</v>
      </c>
      <c r="U757" s="37"/>
      <c r="V757" s="37"/>
      <c r="W757" s="37"/>
      <c r="X757" s="37"/>
      <c r="Y757" s="37"/>
      <c r="Z757" s="37"/>
      <c r="AA757" s="37"/>
      <c r="AB757" s="37"/>
      <c r="AC757" s="37"/>
      <c r="AD757" s="37"/>
      <c r="AE757" s="37"/>
      <c r="AR757" s="192" t="s">
        <v>165</v>
      </c>
      <c r="AT757" s="192" t="s">
        <v>160</v>
      </c>
      <c r="AU757" s="192" t="s">
        <v>81</v>
      </c>
      <c r="AY757" s="20" t="s">
        <v>158</v>
      </c>
      <c r="BE757" s="193">
        <f>IF(N757="základní",J757,0)</f>
        <v>0</v>
      </c>
      <c r="BF757" s="193">
        <f>IF(N757="snížená",J757,0)</f>
        <v>0</v>
      </c>
      <c r="BG757" s="193">
        <f>IF(N757="zákl. přenesená",J757,0)</f>
        <v>0</v>
      </c>
      <c r="BH757" s="193">
        <f>IF(N757="sníž. přenesená",J757,0)</f>
        <v>0</v>
      </c>
      <c r="BI757" s="193">
        <f>IF(N757="nulová",J757,0)</f>
        <v>0</v>
      </c>
      <c r="BJ757" s="20" t="s">
        <v>79</v>
      </c>
      <c r="BK757" s="193">
        <f>ROUND(I757*H757,2)</f>
        <v>0</v>
      </c>
      <c r="BL757" s="20" t="s">
        <v>165</v>
      </c>
      <c r="BM757" s="192" t="s">
        <v>1871</v>
      </c>
    </row>
    <row r="758" spans="1:65" s="2" customFormat="1" ht="18">
      <c r="A758" s="37"/>
      <c r="B758" s="38"/>
      <c r="C758" s="39"/>
      <c r="D758" s="194" t="s">
        <v>167</v>
      </c>
      <c r="E758" s="39"/>
      <c r="F758" s="195" t="s">
        <v>657</v>
      </c>
      <c r="G758" s="39"/>
      <c r="H758" s="39"/>
      <c r="I758" s="196"/>
      <c r="J758" s="39"/>
      <c r="K758" s="39"/>
      <c r="L758" s="42"/>
      <c r="M758" s="197"/>
      <c r="N758" s="198"/>
      <c r="O758" s="67"/>
      <c r="P758" s="67"/>
      <c r="Q758" s="67"/>
      <c r="R758" s="67"/>
      <c r="S758" s="67"/>
      <c r="T758" s="68"/>
      <c r="U758" s="37"/>
      <c r="V758" s="37"/>
      <c r="W758" s="37"/>
      <c r="X758" s="37"/>
      <c r="Y758" s="37"/>
      <c r="Z758" s="37"/>
      <c r="AA758" s="37"/>
      <c r="AB758" s="37"/>
      <c r="AC758" s="37"/>
      <c r="AD758" s="37"/>
      <c r="AE758" s="37"/>
      <c r="AT758" s="20" t="s">
        <v>167</v>
      </c>
      <c r="AU758" s="20" t="s">
        <v>81</v>
      </c>
    </row>
    <row r="759" spans="1:65" s="2" customFormat="1">
      <c r="A759" s="37"/>
      <c r="B759" s="38"/>
      <c r="C759" s="39"/>
      <c r="D759" s="199" t="s">
        <v>169</v>
      </c>
      <c r="E759" s="39"/>
      <c r="F759" s="200" t="s">
        <v>658</v>
      </c>
      <c r="G759" s="39"/>
      <c r="H759" s="39"/>
      <c r="I759" s="196"/>
      <c r="J759" s="39"/>
      <c r="K759" s="39"/>
      <c r="L759" s="42"/>
      <c r="M759" s="197"/>
      <c r="N759" s="198"/>
      <c r="O759" s="67"/>
      <c r="P759" s="67"/>
      <c r="Q759" s="67"/>
      <c r="R759" s="67"/>
      <c r="S759" s="67"/>
      <c r="T759" s="68"/>
      <c r="U759" s="37"/>
      <c r="V759" s="37"/>
      <c r="W759" s="37"/>
      <c r="X759" s="37"/>
      <c r="Y759" s="37"/>
      <c r="Z759" s="37"/>
      <c r="AA759" s="37"/>
      <c r="AB759" s="37"/>
      <c r="AC759" s="37"/>
      <c r="AD759" s="37"/>
      <c r="AE759" s="37"/>
      <c r="AT759" s="20" t="s">
        <v>169</v>
      </c>
      <c r="AU759" s="20" t="s">
        <v>81</v>
      </c>
    </row>
    <row r="760" spans="1:65" s="13" customFormat="1">
      <c r="B760" s="201"/>
      <c r="C760" s="202"/>
      <c r="D760" s="194" t="s">
        <v>176</v>
      </c>
      <c r="E760" s="203" t="s">
        <v>19</v>
      </c>
      <c r="F760" s="204" t="s">
        <v>1872</v>
      </c>
      <c r="G760" s="202"/>
      <c r="H760" s="203" t="s">
        <v>19</v>
      </c>
      <c r="I760" s="205"/>
      <c r="J760" s="202"/>
      <c r="K760" s="202"/>
      <c r="L760" s="206"/>
      <c r="M760" s="207"/>
      <c r="N760" s="208"/>
      <c r="O760" s="208"/>
      <c r="P760" s="208"/>
      <c r="Q760" s="208"/>
      <c r="R760" s="208"/>
      <c r="S760" s="208"/>
      <c r="T760" s="209"/>
      <c r="AT760" s="210" t="s">
        <v>176</v>
      </c>
      <c r="AU760" s="210" t="s">
        <v>81</v>
      </c>
      <c r="AV760" s="13" t="s">
        <v>79</v>
      </c>
      <c r="AW760" s="13" t="s">
        <v>34</v>
      </c>
      <c r="AX760" s="13" t="s">
        <v>72</v>
      </c>
      <c r="AY760" s="210" t="s">
        <v>158</v>
      </c>
    </row>
    <row r="761" spans="1:65" s="14" customFormat="1">
      <c r="B761" s="211"/>
      <c r="C761" s="212"/>
      <c r="D761" s="194" t="s">
        <v>176</v>
      </c>
      <c r="E761" s="213" t="s">
        <v>19</v>
      </c>
      <c r="F761" s="214" t="s">
        <v>1873</v>
      </c>
      <c r="G761" s="212"/>
      <c r="H761" s="215">
        <v>6.1920000000000002</v>
      </c>
      <c r="I761" s="216"/>
      <c r="J761" s="212"/>
      <c r="K761" s="212"/>
      <c r="L761" s="217"/>
      <c r="M761" s="218"/>
      <c r="N761" s="219"/>
      <c r="O761" s="219"/>
      <c r="P761" s="219"/>
      <c r="Q761" s="219"/>
      <c r="R761" s="219"/>
      <c r="S761" s="219"/>
      <c r="T761" s="220"/>
      <c r="AT761" s="221" t="s">
        <v>176</v>
      </c>
      <c r="AU761" s="221" t="s">
        <v>81</v>
      </c>
      <c r="AV761" s="14" t="s">
        <v>81</v>
      </c>
      <c r="AW761" s="14" t="s">
        <v>34</v>
      </c>
      <c r="AX761" s="14" t="s">
        <v>72</v>
      </c>
      <c r="AY761" s="221" t="s">
        <v>158</v>
      </c>
    </row>
    <row r="762" spans="1:65" s="13" customFormat="1">
      <c r="B762" s="201"/>
      <c r="C762" s="202"/>
      <c r="D762" s="194" t="s">
        <v>176</v>
      </c>
      <c r="E762" s="203" t="s">
        <v>19</v>
      </c>
      <c r="F762" s="204" t="s">
        <v>1874</v>
      </c>
      <c r="G762" s="202"/>
      <c r="H762" s="203" t="s">
        <v>19</v>
      </c>
      <c r="I762" s="205"/>
      <c r="J762" s="202"/>
      <c r="K762" s="202"/>
      <c r="L762" s="206"/>
      <c r="M762" s="207"/>
      <c r="N762" s="208"/>
      <c r="O762" s="208"/>
      <c r="P762" s="208"/>
      <c r="Q762" s="208"/>
      <c r="R762" s="208"/>
      <c r="S762" s="208"/>
      <c r="T762" s="209"/>
      <c r="AT762" s="210" t="s">
        <v>176</v>
      </c>
      <c r="AU762" s="210" t="s">
        <v>81</v>
      </c>
      <c r="AV762" s="13" t="s">
        <v>79</v>
      </c>
      <c r="AW762" s="13" t="s">
        <v>34</v>
      </c>
      <c r="AX762" s="13" t="s">
        <v>72</v>
      </c>
      <c r="AY762" s="210" t="s">
        <v>158</v>
      </c>
    </row>
    <row r="763" spans="1:65" s="14" customFormat="1">
      <c r="B763" s="211"/>
      <c r="C763" s="212"/>
      <c r="D763" s="194" t="s">
        <v>176</v>
      </c>
      <c r="E763" s="213" t="s">
        <v>19</v>
      </c>
      <c r="F763" s="214" t="s">
        <v>1875</v>
      </c>
      <c r="G763" s="212"/>
      <c r="H763" s="215">
        <v>4.4880000000000004</v>
      </c>
      <c r="I763" s="216"/>
      <c r="J763" s="212"/>
      <c r="K763" s="212"/>
      <c r="L763" s="217"/>
      <c r="M763" s="218"/>
      <c r="N763" s="219"/>
      <c r="O763" s="219"/>
      <c r="P763" s="219"/>
      <c r="Q763" s="219"/>
      <c r="R763" s="219"/>
      <c r="S763" s="219"/>
      <c r="T763" s="220"/>
      <c r="AT763" s="221" t="s">
        <v>176</v>
      </c>
      <c r="AU763" s="221" t="s">
        <v>81</v>
      </c>
      <c r="AV763" s="14" t="s">
        <v>81</v>
      </c>
      <c r="AW763" s="14" t="s">
        <v>34</v>
      </c>
      <c r="AX763" s="14" t="s">
        <v>72</v>
      </c>
      <c r="AY763" s="221" t="s">
        <v>158</v>
      </c>
    </row>
    <row r="764" spans="1:65" s="13" customFormat="1">
      <c r="B764" s="201"/>
      <c r="C764" s="202"/>
      <c r="D764" s="194" t="s">
        <v>176</v>
      </c>
      <c r="E764" s="203" t="s">
        <v>19</v>
      </c>
      <c r="F764" s="204" t="s">
        <v>1876</v>
      </c>
      <c r="G764" s="202"/>
      <c r="H764" s="203" t="s">
        <v>19</v>
      </c>
      <c r="I764" s="205"/>
      <c r="J764" s="202"/>
      <c r="K764" s="202"/>
      <c r="L764" s="206"/>
      <c r="M764" s="207"/>
      <c r="N764" s="208"/>
      <c r="O764" s="208"/>
      <c r="P764" s="208"/>
      <c r="Q764" s="208"/>
      <c r="R764" s="208"/>
      <c r="S764" s="208"/>
      <c r="T764" s="209"/>
      <c r="AT764" s="210" t="s">
        <v>176</v>
      </c>
      <c r="AU764" s="210" t="s">
        <v>81</v>
      </c>
      <c r="AV764" s="13" t="s">
        <v>79</v>
      </c>
      <c r="AW764" s="13" t="s">
        <v>34</v>
      </c>
      <c r="AX764" s="13" t="s">
        <v>72</v>
      </c>
      <c r="AY764" s="210" t="s">
        <v>158</v>
      </c>
    </row>
    <row r="765" spans="1:65" s="14" customFormat="1">
      <c r="B765" s="211"/>
      <c r="C765" s="212"/>
      <c r="D765" s="194" t="s">
        <v>176</v>
      </c>
      <c r="E765" s="213" t="s">
        <v>19</v>
      </c>
      <c r="F765" s="214" t="s">
        <v>1877</v>
      </c>
      <c r="G765" s="212"/>
      <c r="H765" s="215">
        <v>32.159999999999997</v>
      </c>
      <c r="I765" s="216"/>
      <c r="J765" s="212"/>
      <c r="K765" s="212"/>
      <c r="L765" s="217"/>
      <c r="M765" s="218"/>
      <c r="N765" s="219"/>
      <c r="O765" s="219"/>
      <c r="P765" s="219"/>
      <c r="Q765" s="219"/>
      <c r="R765" s="219"/>
      <c r="S765" s="219"/>
      <c r="T765" s="220"/>
      <c r="AT765" s="221" t="s">
        <v>176</v>
      </c>
      <c r="AU765" s="221" t="s">
        <v>81</v>
      </c>
      <c r="AV765" s="14" t="s">
        <v>81</v>
      </c>
      <c r="AW765" s="14" t="s">
        <v>34</v>
      </c>
      <c r="AX765" s="14" t="s">
        <v>72</v>
      </c>
      <c r="AY765" s="221" t="s">
        <v>158</v>
      </c>
    </row>
    <row r="766" spans="1:65" s="15" customFormat="1">
      <c r="B766" s="222"/>
      <c r="C766" s="223"/>
      <c r="D766" s="194" t="s">
        <v>176</v>
      </c>
      <c r="E766" s="224" t="s">
        <v>19</v>
      </c>
      <c r="F766" s="225" t="s">
        <v>179</v>
      </c>
      <c r="G766" s="223"/>
      <c r="H766" s="226">
        <v>42.84</v>
      </c>
      <c r="I766" s="227"/>
      <c r="J766" s="223"/>
      <c r="K766" s="223"/>
      <c r="L766" s="228"/>
      <c r="M766" s="229"/>
      <c r="N766" s="230"/>
      <c r="O766" s="230"/>
      <c r="P766" s="230"/>
      <c r="Q766" s="230"/>
      <c r="R766" s="230"/>
      <c r="S766" s="230"/>
      <c r="T766" s="231"/>
      <c r="AT766" s="232" t="s">
        <v>176</v>
      </c>
      <c r="AU766" s="232" t="s">
        <v>81</v>
      </c>
      <c r="AV766" s="15" t="s">
        <v>165</v>
      </c>
      <c r="AW766" s="15" t="s">
        <v>34</v>
      </c>
      <c r="AX766" s="15" t="s">
        <v>79</v>
      </c>
      <c r="AY766" s="232" t="s">
        <v>158</v>
      </c>
    </row>
    <row r="767" spans="1:65" s="2" customFormat="1" ht="24.25" customHeight="1">
      <c r="A767" s="37"/>
      <c r="B767" s="38"/>
      <c r="C767" s="181" t="s">
        <v>1878</v>
      </c>
      <c r="D767" s="181" t="s">
        <v>160</v>
      </c>
      <c r="E767" s="182" t="s">
        <v>674</v>
      </c>
      <c r="F767" s="183" t="s">
        <v>675</v>
      </c>
      <c r="G767" s="184" t="s">
        <v>223</v>
      </c>
      <c r="H767" s="185">
        <v>42.84</v>
      </c>
      <c r="I767" s="186"/>
      <c r="J767" s="187">
        <f>ROUND(I767*H767,2)</f>
        <v>0</v>
      </c>
      <c r="K767" s="183" t="s">
        <v>164</v>
      </c>
      <c r="L767" s="42"/>
      <c r="M767" s="188" t="s">
        <v>19</v>
      </c>
      <c r="N767" s="189" t="s">
        <v>43</v>
      </c>
      <c r="O767" s="67"/>
      <c r="P767" s="190">
        <f>O767*H767</f>
        <v>0</v>
      </c>
      <c r="Q767" s="190">
        <v>0</v>
      </c>
      <c r="R767" s="190">
        <f>Q767*H767</f>
        <v>0</v>
      </c>
      <c r="S767" s="190">
        <v>0</v>
      </c>
      <c r="T767" s="191">
        <f>S767*H767</f>
        <v>0</v>
      </c>
      <c r="U767" s="37"/>
      <c r="V767" s="37"/>
      <c r="W767" s="37"/>
      <c r="X767" s="37"/>
      <c r="Y767" s="37"/>
      <c r="Z767" s="37"/>
      <c r="AA767" s="37"/>
      <c r="AB767" s="37"/>
      <c r="AC767" s="37"/>
      <c r="AD767" s="37"/>
      <c r="AE767" s="37"/>
      <c r="AR767" s="192" t="s">
        <v>165</v>
      </c>
      <c r="AT767" s="192" t="s">
        <v>160</v>
      </c>
      <c r="AU767" s="192" t="s">
        <v>81</v>
      </c>
      <c r="AY767" s="20" t="s">
        <v>158</v>
      </c>
      <c r="BE767" s="193">
        <f>IF(N767="základní",J767,0)</f>
        <v>0</v>
      </c>
      <c r="BF767" s="193">
        <f>IF(N767="snížená",J767,0)</f>
        <v>0</v>
      </c>
      <c r="BG767" s="193">
        <f>IF(N767="zákl. přenesená",J767,0)</f>
        <v>0</v>
      </c>
      <c r="BH767" s="193">
        <f>IF(N767="sníž. přenesená",J767,0)</f>
        <v>0</v>
      </c>
      <c r="BI767" s="193">
        <f>IF(N767="nulová",J767,0)</f>
        <v>0</v>
      </c>
      <c r="BJ767" s="20" t="s">
        <v>79</v>
      </c>
      <c r="BK767" s="193">
        <f>ROUND(I767*H767,2)</f>
        <v>0</v>
      </c>
      <c r="BL767" s="20" t="s">
        <v>165</v>
      </c>
      <c r="BM767" s="192" t="s">
        <v>1879</v>
      </c>
    </row>
    <row r="768" spans="1:65" s="2" customFormat="1" ht="18">
      <c r="A768" s="37"/>
      <c r="B768" s="38"/>
      <c r="C768" s="39"/>
      <c r="D768" s="194" t="s">
        <v>167</v>
      </c>
      <c r="E768" s="39"/>
      <c r="F768" s="195" t="s">
        <v>677</v>
      </c>
      <c r="G768" s="39"/>
      <c r="H768" s="39"/>
      <c r="I768" s="196"/>
      <c r="J768" s="39"/>
      <c r="K768" s="39"/>
      <c r="L768" s="42"/>
      <c r="M768" s="197"/>
      <c r="N768" s="198"/>
      <c r="O768" s="67"/>
      <c r="P768" s="67"/>
      <c r="Q768" s="67"/>
      <c r="R768" s="67"/>
      <c r="S768" s="67"/>
      <c r="T768" s="68"/>
      <c r="U768" s="37"/>
      <c r="V768" s="37"/>
      <c r="W768" s="37"/>
      <c r="X768" s="37"/>
      <c r="Y768" s="37"/>
      <c r="Z768" s="37"/>
      <c r="AA768" s="37"/>
      <c r="AB768" s="37"/>
      <c r="AC768" s="37"/>
      <c r="AD768" s="37"/>
      <c r="AE768" s="37"/>
      <c r="AT768" s="20" t="s">
        <v>167</v>
      </c>
      <c r="AU768" s="20" t="s">
        <v>81</v>
      </c>
    </row>
    <row r="769" spans="1:65" s="2" customFormat="1">
      <c r="A769" s="37"/>
      <c r="B769" s="38"/>
      <c r="C769" s="39"/>
      <c r="D769" s="199" t="s">
        <v>169</v>
      </c>
      <c r="E769" s="39"/>
      <c r="F769" s="200" t="s">
        <v>678</v>
      </c>
      <c r="G769" s="39"/>
      <c r="H769" s="39"/>
      <c r="I769" s="196"/>
      <c r="J769" s="39"/>
      <c r="K769" s="39"/>
      <c r="L769" s="42"/>
      <c r="M769" s="197"/>
      <c r="N769" s="198"/>
      <c r="O769" s="67"/>
      <c r="P769" s="67"/>
      <c r="Q769" s="67"/>
      <c r="R769" s="67"/>
      <c r="S769" s="67"/>
      <c r="T769" s="68"/>
      <c r="U769" s="37"/>
      <c r="V769" s="37"/>
      <c r="W769" s="37"/>
      <c r="X769" s="37"/>
      <c r="Y769" s="37"/>
      <c r="Z769" s="37"/>
      <c r="AA769" s="37"/>
      <c r="AB769" s="37"/>
      <c r="AC769" s="37"/>
      <c r="AD769" s="37"/>
      <c r="AE769" s="37"/>
      <c r="AT769" s="20" t="s">
        <v>169</v>
      </c>
      <c r="AU769" s="20" t="s">
        <v>81</v>
      </c>
    </row>
    <row r="770" spans="1:65" s="13" customFormat="1">
      <c r="B770" s="201"/>
      <c r="C770" s="202"/>
      <c r="D770" s="194" t="s">
        <v>176</v>
      </c>
      <c r="E770" s="203" t="s">
        <v>19</v>
      </c>
      <c r="F770" s="204" t="s">
        <v>1872</v>
      </c>
      <c r="G770" s="202"/>
      <c r="H770" s="203" t="s">
        <v>19</v>
      </c>
      <c r="I770" s="205"/>
      <c r="J770" s="202"/>
      <c r="K770" s="202"/>
      <c r="L770" s="206"/>
      <c r="M770" s="207"/>
      <c r="N770" s="208"/>
      <c r="O770" s="208"/>
      <c r="P770" s="208"/>
      <c r="Q770" s="208"/>
      <c r="R770" s="208"/>
      <c r="S770" s="208"/>
      <c r="T770" s="209"/>
      <c r="AT770" s="210" t="s">
        <v>176</v>
      </c>
      <c r="AU770" s="210" t="s">
        <v>81</v>
      </c>
      <c r="AV770" s="13" t="s">
        <v>79</v>
      </c>
      <c r="AW770" s="13" t="s">
        <v>34</v>
      </c>
      <c r="AX770" s="13" t="s">
        <v>72</v>
      </c>
      <c r="AY770" s="210" t="s">
        <v>158</v>
      </c>
    </row>
    <row r="771" spans="1:65" s="14" customFormat="1">
      <c r="B771" s="211"/>
      <c r="C771" s="212"/>
      <c r="D771" s="194" t="s">
        <v>176</v>
      </c>
      <c r="E771" s="213" t="s">
        <v>19</v>
      </c>
      <c r="F771" s="214" t="s">
        <v>1873</v>
      </c>
      <c r="G771" s="212"/>
      <c r="H771" s="215">
        <v>6.1920000000000002</v>
      </c>
      <c r="I771" s="216"/>
      <c r="J771" s="212"/>
      <c r="K771" s="212"/>
      <c r="L771" s="217"/>
      <c r="M771" s="218"/>
      <c r="N771" s="219"/>
      <c r="O771" s="219"/>
      <c r="P771" s="219"/>
      <c r="Q771" s="219"/>
      <c r="R771" s="219"/>
      <c r="S771" s="219"/>
      <c r="T771" s="220"/>
      <c r="AT771" s="221" t="s">
        <v>176</v>
      </c>
      <c r="AU771" s="221" t="s">
        <v>81</v>
      </c>
      <c r="AV771" s="14" t="s">
        <v>81</v>
      </c>
      <c r="AW771" s="14" t="s">
        <v>34</v>
      </c>
      <c r="AX771" s="14" t="s">
        <v>72</v>
      </c>
      <c r="AY771" s="221" t="s">
        <v>158</v>
      </c>
    </row>
    <row r="772" spans="1:65" s="13" customFormat="1">
      <c r="B772" s="201"/>
      <c r="C772" s="202"/>
      <c r="D772" s="194" t="s">
        <v>176</v>
      </c>
      <c r="E772" s="203" t="s">
        <v>19</v>
      </c>
      <c r="F772" s="204" t="s">
        <v>1874</v>
      </c>
      <c r="G772" s="202"/>
      <c r="H772" s="203" t="s">
        <v>19</v>
      </c>
      <c r="I772" s="205"/>
      <c r="J772" s="202"/>
      <c r="K772" s="202"/>
      <c r="L772" s="206"/>
      <c r="M772" s="207"/>
      <c r="N772" s="208"/>
      <c r="O772" s="208"/>
      <c r="P772" s="208"/>
      <c r="Q772" s="208"/>
      <c r="R772" s="208"/>
      <c r="S772" s="208"/>
      <c r="T772" s="209"/>
      <c r="AT772" s="210" t="s">
        <v>176</v>
      </c>
      <c r="AU772" s="210" t="s">
        <v>81</v>
      </c>
      <c r="AV772" s="13" t="s">
        <v>79</v>
      </c>
      <c r="AW772" s="13" t="s">
        <v>34</v>
      </c>
      <c r="AX772" s="13" t="s">
        <v>72</v>
      </c>
      <c r="AY772" s="210" t="s">
        <v>158</v>
      </c>
    </row>
    <row r="773" spans="1:65" s="14" customFormat="1">
      <c r="B773" s="211"/>
      <c r="C773" s="212"/>
      <c r="D773" s="194" t="s">
        <v>176</v>
      </c>
      <c r="E773" s="213" t="s">
        <v>19</v>
      </c>
      <c r="F773" s="214" t="s">
        <v>1875</v>
      </c>
      <c r="G773" s="212"/>
      <c r="H773" s="215">
        <v>4.4880000000000004</v>
      </c>
      <c r="I773" s="216"/>
      <c r="J773" s="212"/>
      <c r="K773" s="212"/>
      <c r="L773" s="217"/>
      <c r="M773" s="218"/>
      <c r="N773" s="219"/>
      <c r="O773" s="219"/>
      <c r="P773" s="219"/>
      <c r="Q773" s="219"/>
      <c r="R773" s="219"/>
      <c r="S773" s="219"/>
      <c r="T773" s="220"/>
      <c r="AT773" s="221" t="s">
        <v>176</v>
      </c>
      <c r="AU773" s="221" t="s">
        <v>81</v>
      </c>
      <c r="AV773" s="14" t="s">
        <v>81</v>
      </c>
      <c r="AW773" s="14" t="s">
        <v>34</v>
      </c>
      <c r="AX773" s="14" t="s">
        <v>72</v>
      </c>
      <c r="AY773" s="221" t="s">
        <v>158</v>
      </c>
    </row>
    <row r="774" spans="1:65" s="13" customFormat="1">
      <c r="B774" s="201"/>
      <c r="C774" s="202"/>
      <c r="D774" s="194" t="s">
        <v>176</v>
      </c>
      <c r="E774" s="203" t="s">
        <v>19</v>
      </c>
      <c r="F774" s="204" t="s">
        <v>1880</v>
      </c>
      <c r="G774" s="202"/>
      <c r="H774" s="203" t="s">
        <v>19</v>
      </c>
      <c r="I774" s="205"/>
      <c r="J774" s="202"/>
      <c r="K774" s="202"/>
      <c r="L774" s="206"/>
      <c r="M774" s="207"/>
      <c r="N774" s="208"/>
      <c r="O774" s="208"/>
      <c r="P774" s="208"/>
      <c r="Q774" s="208"/>
      <c r="R774" s="208"/>
      <c r="S774" s="208"/>
      <c r="T774" s="209"/>
      <c r="AT774" s="210" t="s">
        <v>176</v>
      </c>
      <c r="AU774" s="210" t="s">
        <v>81</v>
      </c>
      <c r="AV774" s="13" t="s">
        <v>79</v>
      </c>
      <c r="AW774" s="13" t="s">
        <v>34</v>
      </c>
      <c r="AX774" s="13" t="s">
        <v>72</v>
      </c>
      <c r="AY774" s="210" t="s">
        <v>158</v>
      </c>
    </row>
    <row r="775" spans="1:65" s="14" customFormat="1">
      <c r="B775" s="211"/>
      <c r="C775" s="212"/>
      <c r="D775" s="194" t="s">
        <v>176</v>
      </c>
      <c r="E775" s="213" t="s">
        <v>19</v>
      </c>
      <c r="F775" s="214" t="s">
        <v>1877</v>
      </c>
      <c r="G775" s="212"/>
      <c r="H775" s="215">
        <v>32.159999999999997</v>
      </c>
      <c r="I775" s="216"/>
      <c r="J775" s="212"/>
      <c r="K775" s="212"/>
      <c r="L775" s="217"/>
      <c r="M775" s="218"/>
      <c r="N775" s="219"/>
      <c r="O775" s="219"/>
      <c r="P775" s="219"/>
      <c r="Q775" s="219"/>
      <c r="R775" s="219"/>
      <c r="S775" s="219"/>
      <c r="T775" s="220"/>
      <c r="AT775" s="221" t="s">
        <v>176</v>
      </c>
      <c r="AU775" s="221" t="s">
        <v>81</v>
      </c>
      <c r="AV775" s="14" t="s">
        <v>81</v>
      </c>
      <c r="AW775" s="14" t="s">
        <v>34</v>
      </c>
      <c r="AX775" s="14" t="s">
        <v>72</v>
      </c>
      <c r="AY775" s="221" t="s">
        <v>158</v>
      </c>
    </row>
    <row r="776" spans="1:65" s="15" customFormat="1">
      <c r="B776" s="222"/>
      <c r="C776" s="223"/>
      <c r="D776" s="194" t="s">
        <v>176</v>
      </c>
      <c r="E776" s="224" t="s">
        <v>19</v>
      </c>
      <c r="F776" s="225" t="s">
        <v>179</v>
      </c>
      <c r="G776" s="223"/>
      <c r="H776" s="226">
        <v>42.84</v>
      </c>
      <c r="I776" s="227"/>
      <c r="J776" s="223"/>
      <c r="K776" s="223"/>
      <c r="L776" s="228"/>
      <c r="M776" s="229"/>
      <c r="N776" s="230"/>
      <c r="O776" s="230"/>
      <c r="P776" s="230"/>
      <c r="Q776" s="230"/>
      <c r="R776" s="230"/>
      <c r="S776" s="230"/>
      <c r="T776" s="231"/>
      <c r="AT776" s="232" t="s">
        <v>176</v>
      </c>
      <c r="AU776" s="232" t="s">
        <v>81</v>
      </c>
      <c r="AV776" s="15" t="s">
        <v>165</v>
      </c>
      <c r="AW776" s="15" t="s">
        <v>34</v>
      </c>
      <c r="AX776" s="15" t="s">
        <v>79</v>
      </c>
      <c r="AY776" s="232" t="s">
        <v>158</v>
      </c>
    </row>
    <row r="777" spans="1:65" s="2" customFormat="1" ht="21.75" customHeight="1">
      <c r="A777" s="37"/>
      <c r="B777" s="38"/>
      <c r="C777" s="181" t="s">
        <v>1881</v>
      </c>
      <c r="D777" s="181" t="s">
        <v>160</v>
      </c>
      <c r="E777" s="182" t="s">
        <v>1882</v>
      </c>
      <c r="F777" s="183" t="s">
        <v>1883</v>
      </c>
      <c r="G777" s="184" t="s">
        <v>375</v>
      </c>
      <c r="H777" s="185">
        <v>44</v>
      </c>
      <c r="I777" s="186"/>
      <c r="J777" s="187">
        <f>ROUND(I777*H777,2)</f>
        <v>0</v>
      </c>
      <c r="K777" s="183" t="s">
        <v>164</v>
      </c>
      <c r="L777" s="42"/>
      <c r="M777" s="188" t="s">
        <v>19</v>
      </c>
      <c r="N777" s="189" t="s">
        <v>43</v>
      </c>
      <c r="O777" s="67"/>
      <c r="P777" s="190">
        <f>O777*H777</f>
        <v>0</v>
      </c>
      <c r="Q777" s="190">
        <v>0</v>
      </c>
      <c r="R777" s="190">
        <f>Q777*H777</f>
        <v>0</v>
      </c>
      <c r="S777" s="190">
        <v>0</v>
      </c>
      <c r="T777" s="191">
        <f>S777*H777</f>
        <v>0</v>
      </c>
      <c r="U777" s="37"/>
      <c r="V777" s="37"/>
      <c r="W777" s="37"/>
      <c r="X777" s="37"/>
      <c r="Y777" s="37"/>
      <c r="Z777" s="37"/>
      <c r="AA777" s="37"/>
      <c r="AB777" s="37"/>
      <c r="AC777" s="37"/>
      <c r="AD777" s="37"/>
      <c r="AE777" s="37"/>
      <c r="AR777" s="192" t="s">
        <v>165</v>
      </c>
      <c r="AT777" s="192" t="s">
        <v>160</v>
      </c>
      <c r="AU777" s="192" t="s">
        <v>81</v>
      </c>
      <c r="AY777" s="20" t="s">
        <v>158</v>
      </c>
      <c r="BE777" s="193">
        <f>IF(N777="základní",J777,0)</f>
        <v>0</v>
      </c>
      <c r="BF777" s="193">
        <f>IF(N777="snížená",J777,0)</f>
        <v>0</v>
      </c>
      <c r="BG777" s="193">
        <f>IF(N777="zákl. přenesená",J777,0)</f>
        <v>0</v>
      </c>
      <c r="BH777" s="193">
        <f>IF(N777="sníž. přenesená",J777,0)</f>
        <v>0</v>
      </c>
      <c r="BI777" s="193">
        <f>IF(N777="nulová",J777,0)</f>
        <v>0</v>
      </c>
      <c r="BJ777" s="20" t="s">
        <v>79</v>
      </c>
      <c r="BK777" s="193">
        <f>ROUND(I777*H777,2)</f>
        <v>0</v>
      </c>
      <c r="BL777" s="20" t="s">
        <v>165</v>
      </c>
      <c r="BM777" s="192" t="s">
        <v>1884</v>
      </c>
    </row>
    <row r="778" spans="1:65" s="2" customFormat="1">
      <c r="A778" s="37"/>
      <c r="B778" s="38"/>
      <c r="C778" s="39"/>
      <c r="D778" s="194" t="s">
        <v>167</v>
      </c>
      <c r="E778" s="39"/>
      <c r="F778" s="195" t="s">
        <v>1885</v>
      </c>
      <c r="G778" s="39"/>
      <c r="H778" s="39"/>
      <c r="I778" s="196"/>
      <c r="J778" s="39"/>
      <c r="K778" s="39"/>
      <c r="L778" s="42"/>
      <c r="M778" s="197"/>
      <c r="N778" s="198"/>
      <c r="O778" s="67"/>
      <c r="P778" s="67"/>
      <c r="Q778" s="67"/>
      <c r="R778" s="67"/>
      <c r="S778" s="67"/>
      <c r="T778" s="68"/>
      <c r="U778" s="37"/>
      <c r="V778" s="37"/>
      <c r="W778" s="37"/>
      <c r="X778" s="37"/>
      <c r="Y778" s="37"/>
      <c r="Z778" s="37"/>
      <c r="AA778" s="37"/>
      <c r="AB778" s="37"/>
      <c r="AC778" s="37"/>
      <c r="AD778" s="37"/>
      <c r="AE778" s="37"/>
      <c r="AT778" s="20" t="s">
        <v>167</v>
      </c>
      <c r="AU778" s="20" t="s">
        <v>81</v>
      </c>
    </row>
    <row r="779" spans="1:65" s="2" customFormat="1">
      <c r="A779" s="37"/>
      <c r="B779" s="38"/>
      <c r="C779" s="39"/>
      <c r="D779" s="199" t="s">
        <v>169</v>
      </c>
      <c r="E779" s="39"/>
      <c r="F779" s="200" t="s">
        <v>1886</v>
      </c>
      <c r="G779" s="39"/>
      <c r="H779" s="39"/>
      <c r="I779" s="196"/>
      <c r="J779" s="39"/>
      <c r="K779" s="39"/>
      <c r="L779" s="42"/>
      <c r="M779" s="197"/>
      <c r="N779" s="198"/>
      <c r="O779" s="67"/>
      <c r="P779" s="67"/>
      <c r="Q779" s="67"/>
      <c r="R779" s="67"/>
      <c r="S779" s="67"/>
      <c r="T779" s="68"/>
      <c r="U779" s="37"/>
      <c r="V779" s="37"/>
      <c r="W779" s="37"/>
      <c r="X779" s="37"/>
      <c r="Y779" s="37"/>
      <c r="Z779" s="37"/>
      <c r="AA779" s="37"/>
      <c r="AB779" s="37"/>
      <c r="AC779" s="37"/>
      <c r="AD779" s="37"/>
      <c r="AE779" s="37"/>
      <c r="AT779" s="20" t="s">
        <v>169</v>
      </c>
      <c r="AU779" s="20" t="s">
        <v>81</v>
      </c>
    </row>
    <row r="780" spans="1:65" s="13" customFormat="1">
      <c r="B780" s="201"/>
      <c r="C780" s="202"/>
      <c r="D780" s="194" t="s">
        <v>176</v>
      </c>
      <c r="E780" s="203" t="s">
        <v>19</v>
      </c>
      <c r="F780" s="204" t="s">
        <v>1887</v>
      </c>
      <c r="G780" s="202"/>
      <c r="H780" s="203" t="s">
        <v>19</v>
      </c>
      <c r="I780" s="205"/>
      <c r="J780" s="202"/>
      <c r="K780" s="202"/>
      <c r="L780" s="206"/>
      <c r="M780" s="207"/>
      <c r="N780" s="208"/>
      <c r="O780" s="208"/>
      <c r="P780" s="208"/>
      <c r="Q780" s="208"/>
      <c r="R780" s="208"/>
      <c r="S780" s="208"/>
      <c r="T780" s="209"/>
      <c r="AT780" s="210" t="s">
        <v>176</v>
      </c>
      <c r="AU780" s="210" t="s">
        <v>81</v>
      </c>
      <c r="AV780" s="13" t="s">
        <v>79</v>
      </c>
      <c r="AW780" s="13" t="s">
        <v>34</v>
      </c>
      <c r="AX780" s="13" t="s">
        <v>72</v>
      </c>
      <c r="AY780" s="210" t="s">
        <v>158</v>
      </c>
    </row>
    <row r="781" spans="1:65" s="14" customFormat="1">
      <c r="B781" s="211"/>
      <c r="C781" s="212"/>
      <c r="D781" s="194" t="s">
        <v>176</v>
      </c>
      <c r="E781" s="213" t="s">
        <v>19</v>
      </c>
      <c r="F781" s="214" t="s">
        <v>1888</v>
      </c>
      <c r="G781" s="212"/>
      <c r="H781" s="215">
        <v>44</v>
      </c>
      <c r="I781" s="216"/>
      <c r="J781" s="212"/>
      <c r="K781" s="212"/>
      <c r="L781" s="217"/>
      <c r="M781" s="218"/>
      <c r="N781" s="219"/>
      <c r="O781" s="219"/>
      <c r="P781" s="219"/>
      <c r="Q781" s="219"/>
      <c r="R781" s="219"/>
      <c r="S781" s="219"/>
      <c r="T781" s="220"/>
      <c r="AT781" s="221" t="s">
        <v>176</v>
      </c>
      <c r="AU781" s="221" t="s">
        <v>81</v>
      </c>
      <c r="AV781" s="14" t="s">
        <v>81</v>
      </c>
      <c r="AW781" s="14" t="s">
        <v>34</v>
      </c>
      <c r="AX781" s="14" t="s">
        <v>79</v>
      </c>
      <c r="AY781" s="221" t="s">
        <v>158</v>
      </c>
    </row>
    <row r="782" spans="1:65" s="12" customFormat="1" ht="25.9" customHeight="1">
      <c r="B782" s="165"/>
      <c r="C782" s="166"/>
      <c r="D782" s="167" t="s">
        <v>71</v>
      </c>
      <c r="E782" s="168" t="s">
        <v>688</v>
      </c>
      <c r="F782" s="168" t="s">
        <v>689</v>
      </c>
      <c r="G782" s="166"/>
      <c r="H782" s="166"/>
      <c r="I782" s="169"/>
      <c r="J782" s="170">
        <f>BK782</f>
        <v>0</v>
      </c>
      <c r="K782" s="166"/>
      <c r="L782" s="171"/>
      <c r="M782" s="172"/>
      <c r="N782" s="173"/>
      <c r="O782" s="173"/>
      <c r="P782" s="174">
        <f>P783+P888</f>
        <v>0</v>
      </c>
      <c r="Q782" s="173"/>
      <c r="R782" s="174">
        <f>R783+R888</f>
        <v>33.059551600000013</v>
      </c>
      <c r="S782" s="173"/>
      <c r="T782" s="175">
        <f>T783+T888</f>
        <v>9.4499999999999987E-2</v>
      </c>
      <c r="AR782" s="176" t="s">
        <v>81</v>
      </c>
      <c r="AT782" s="177" t="s">
        <v>71</v>
      </c>
      <c r="AU782" s="177" t="s">
        <v>72</v>
      </c>
      <c r="AY782" s="176" t="s">
        <v>158</v>
      </c>
      <c r="BK782" s="178">
        <f>BK783+BK888</f>
        <v>0</v>
      </c>
    </row>
    <row r="783" spans="1:65" s="12" customFormat="1" ht="22.9" customHeight="1">
      <c r="B783" s="165"/>
      <c r="C783" s="166"/>
      <c r="D783" s="167" t="s">
        <v>71</v>
      </c>
      <c r="E783" s="179" t="s">
        <v>690</v>
      </c>
      <c r="F783" s="179" t="s">
        <v>691</v>
      </c>
      <c r="G783" s="166"/>
      <c r="H783" s="166"/>
      <c r="I783" s="169"/>
      <c r="J783" s="180">
        <f>BK783</f>
        <v>0</v>
      </c>
      <c r="K783" s="166"/>
      <c r="L783" s="171"/>
      <c r="M783" s="172"/>
      <c r="N783" s="173"/>
      <c r="O783" s="173"/>
      <c r="P783" s="174">
        <f>SUM(P784:P887)</f>
        <v>0</v>
      </c>
      <c r="Q783" s="173"/>
      <c r="R783" s="174">
        <f>SUM(R784:R887)</f>
        <v>0.91606559999999981</v>
      </c>
      <c r="S783" s="173"/>
      <c r="T783" s="175">
        <f>SUM(T784:T887)</f>
        <v>9.4499999999999987E-2</v>
      </c>
      <c r="AR783" s="176" t="s">
        <v>81</v>
      </c>
      <c r="AT783" s="177" t="s">
        <v>71</v>
      </c>
      <c r="AU783" s="177" t="s">
        <v>79</v>
      </c>
      <c r="AY783" s="176" t="s">
        <v>158</v>
      </c>
      <c r="BK783" s="178">
        <f>SUM(BK784:BK887)</f>
        <v>0</v>
      </c>
    </row>
    <row r="784" spans="1:65" s="2" customFormat="1" ht="16.5" customHeight="1">
      <c r="A784" s="37"/>
      <c r="B784" s="38"/>
      <c r="C784" s="181" t="s">
        <v>1889</v>
      </c>
      <c r="D784" s="181" t="s">
        <v>160</v>
      </c>
      <c r="E784" s="182" t="s">
        <v>1890</v>
      </c>
      <c r="F784" s="183" t="s">
        <v>1891</v>
      </c>
      <c r="G784" s="184" t="s">
        <v>163</v>
      </c>
      <c r="H784" s="185">
        <v>21</v>
      </c>
      <c r="I784" s="186"/>
      <c r="J784" s="187">
        <f>ROUND(I784*H784,2)</f>
        <v>0</v>
      </c>
      <c r="K784" s="183" t="s">
        <v>164</v>
      </c>
      <c r="L784" s="42"/>
      <c r="M784" s="188" t="s">
        <v>19</v>
      </c>
      <c r="N784" s="189" t="s">
        <v>43</v>
      </c>
      <c r="O784" s="67"/>
      <c r="P784" s="190">
        <f>O784*H784</f>
        <v>0</v>
      </c>
      <c r="Q784" s="190">
        <v>0</v>
      </c>
      <c r="R784" s="190">
        <f>Q784*H784</f>
        <v>0</v>
      </c>
      <c r="S784" s="190">
        <v>4.4999999999999997E-3</v>
      </c>
      <c r="T784" s="191">
        <f>S784*H784</f>
        <v>9.4499999999999987E-2</v>
      </c>
      <c r="U784" s="37"/>
      <c r="V784" s="37"/>
      <c r="W784" s="37"/>
      <c r="X784" s="37"/>
      <c r="Y784" s="37"/>
      <c r="Z784" s="37"/>
      <c r="AA784" s="37"/>
      <c r="AB784" s="37"/>
      <c r="AC784" s="37"/>
      <c r="AD784" s="37"/>
      <c r="AE784" s="37"/>
      <c r="AR784" s="192" t="s">
        <v>279</v>
      </c>
      <c r="AT784" s="192" t="s">
        <v>160</v>
      </c>
      <c r="AU784" s="192" t="s">
        <v>81</v>
      </c>
      <c r="AY784" s="20" t="s">
        <v>158</v>
      </c>
      <c r="BE784" s="193">
        <f>IF(N784="základní",J784,0)</f>
        <v>0</v>
      </c>
      <c r="BF784" s="193">
        <f>IF(N784="snížená",J784,0)</f>
        <v>0</v>
      </c>
      <c r="BG784" s="193">
        <f>IF(N784="zákl. přenesená",J784,0)</f>
        <v>0</v>
      </c>
      <c r="BH784" s="193">
        <f>IF(N784="sníž. přenesená",J784,0)</f>
        <v>0</v>
      </c>
      <c r="BI784" s="193">
        <f>IF(N784="nulová",J784,0)</f>
        <v>0</v>
      </c>
      <c r="BJ784" s="20" t="s">
        <v>79</v>
      </c>
      <c r="BK784" s="193">
        <f>ROUND(I784*H784,2)</f>
        <v>0</v>
      </c>
      <c r="BL784" s="20" t="s">
        <v>279</v>
      </c>
      <c r="BM784" s="192" t="s">
        <v>1892</v>
      </c>
    </row>
    <row r="785" spans="1:65" s="2" customFormat="1">
      <c r="A785" s="37"/>
      <c r="B785" s="38"/>
      <c r="C785" s="39"/>
      <c r="D785" s="194" t="s">
        <v>167</v>
      </c>
      <c r="E785" s="39"/>
      <c r="F785" s="195" t="s">
        <v>1893</v>
      </c>
      <c r="G785" s="39"/>
      <c r="H785" s="39"/>
      <c r="I785" s="196"/>
      <c r="J785" s="39"/>
      <c r="K785" s="39"/>
      <c r="L785" s="42"/>
      <c r="M785" s="197"/>
      <c r="N785" s="198"/>
      <c r="O785" s="67"/>
      <c r="P785" s="67"/>
      <c r="Q785" s="67"/>
      <c r="R785" s="67"/>
      <c r="S785" s="67"/>
      <c r="T785" s="68"/>
      <c r="U785" s="37"/>
      <c r="V785" s="37"/>
      <c r="W785" s="37"/>
      <c r="X785" s="37"/>
      <c r="Y785" s="37"/>
      <c r="Z785" s="37"/>
      <c r="AA785" s="37"/>
      <c r="AB785" s="37"/>
      <c r="AC785" s="37"/>
      <c r="AD785" s="37"/>
      <c r="AE785" s="37"/>
      <c r="AT785" s="20" t="s">
        <v>167</v>
      </c>
      <c r="AU785" s="20" t="s">
        <v>81</v>
      </c>
    </row>
    <row r="786" spans="1:65" s="2" customFormat="1">
      <c r="A786" s="37"/>
      <c r="B786" s="38"/>
      <c r="C786" s="39"/>
      <c r="D786" s="199" t="s">
        <v>169</v>
      </c>
      <c r="E786" s="39"/>
      <c r="F786" s="200" t="s">
        <v>1894</v>
      </c>
      <c r="G786" s="39"/>
      <c r="H786" s="39"/>
      <c r="I786" s="196"/>
      <c r="J786" s="39"/>
      <c r="K786" s="39"/>
      <c r="L786" s="42"/>
      <c r="M786" s="197"/>
      <c r="N786" s="198"/>
      <c r="O786" s="67"/>
      <c r="P786" s="67"/>
      <c r="Q786" s="67"/>
      <c r="R786" s="67"/>
      <c r="S786" s="67"/>
      <c r="T786" s="68"/>
      <c r="U786" s="37"/>
      <c r="V786" s="37"/>
      <c r="W786" s="37"/>
      <c r="X786" s="37"/>
      <c r="Y786" s="37"/>
      <c r="Z786" s="37"/>
      <c r="AA786" s="37"/>
      <c r="AB786" s="37"/>
      <c r="AC786" s="37"/>
      <c r="AD786" s="37"/>
      <c r="AE786" s="37"/>
      <c r="AT786" s="20" t="s">
        <v>169</v>
      </c>
      <c r="AU786" s="20" t="s">
        <v>81</v>
      </c>
    </row>
    <row r="787" spans="1:65" s="13" customFormat="1">
      <c r="B787" s="201"/>
      <c r="C787" s="202"/>
      <c r="D787" s="194" t="s">
        <v>176</v>
      </c>
      <c r="E787" s="203" t="s">
        <v>19</v>
      </c>
      <c r="F787" s="204" t="s">
        <v>1895</v>
      </c>
      <c r="G787" s="202"/>
      <c r="H787" s="203" t="s">
        <v>19</v>
      </c>
      <c r="I787" s="205"/>
      <c r="J787" s="202"/>
      <c r="K787" s="202"/>
      <c r="L787" s="206"/>
      <c r="M787" s="207"/>
      <c r="N787" s="208"/>
      <c r="O787" s="208"/>
      <c r="P787" s="208"/>
      <c r="Q787" s="208"/>
      <c r="R787" s="208"/>
      <c r="S787" s="208"/>
      <c r="T787" s="209"/>
      <c r="AT787" s="210" t="s">
        <v>176</v>
      </c>
      <c r="AU787" s="210" t="s">
        <v>81</v>
      </c>
      <c r="AV787" s="13" t="s">
        <v>79</v>
      </c>
      <c r="AW787" s="13" t="s">
        <v>34</v>
      </c>
      <c r="AX787" s="13" t="s">
        <v>72</v>
      </c>
      <c r="AY787" s="210" t="s">
        <v>158</v>
      </c>
    </row>
    <row r="788" spans="1:65" s="14" customFormat="1">
      <c r="B788" s="211"/>
      <c r="C788" s="212"/>
      <c r="D788" s="194" t="s">
        <v>176</v>
      </c>
      <c r="E788" s="213" t="s">
        <v>19</v>
      </c>
      <c r="F788" s="214" t="s">
        <v>1896</v>
      </c>
      <c r="G788" s="212"/>
      <c r="H788" s="215">
        <v>10.5</v>
      </c>
      <c r="I788" s="216"/>
      <c r="J788" s="212"/>
      <c r="K788" s="212"/>
      <c r="L788" s="217"/>
      <c r="M788" s="218"/>
      <c r="N788" s="219"/>
      <c r="O788" s="219"/>
      <c r="P788" s="219"/>
      <c r="Q788" s="219"/>
      <c r="R788" s="219"/>
      <c r="S788" s="219"/>
      <c r="T788" s="220"/>
      <c r="AT788" s="221" t="s">
        <v>176</v>
      </c>
      <c r="AU788" s="221" t="s">
        <v>81</v>
      </c>
      <c r="AV788" s="14" t="s">
        <v>81</v>
      </c>
      <c r="AW788" s="14" t="s">
        <v>34</v>
      </c>
      <c r="AX788" s="14" t="s">
        <v>72</v>
      </c>
      <c r="AY788" s="221" t="s">
        <v>158</v>
      </c>
    </row>
    <row r="789" spans="1:65" s="14" customFormat="1">
      <c r="B789" s="211"/>
      <c r="C789" s="212"/>
      <c r="D789" s="194" t="s">
        <v>176</v>
      </c>
      <c r="E789" s="213" t="s">
        <v>19</v>
      </c>
      <c r="F789" s="214" t="s">
        <v>1897</v>
      </c>
      <c r="G789" s="212"/>
      <c r="H789" s="215">
        <v>10.5</v>
      </c>
      <c r="I789" s="216"/>
      <c r="J789" s="212"/>
      <c r="K789" s="212"/>
      <c r="L789" s="217"/>
      <c r="M789" s="218"/>
      <c r="N789" s="219"/>
      <c r="O789" s="219"/>
      <c r="P789" s="219"/>
      <c r="Q789" s="219"/>
      <c r="R789" s="219"/>
      <c r="S789" s="219"/>
      <c r="T789" s="220"/>
      <c r="AT789" s="221" t="s">
        <v>176</v>
      </c>
      <c r="AU789" s="221" t="s">
        <v>81</v>
      </c>
      <c r="AV789" s="14" t="s">
        <v>81</v>
      </c>
      <c r="AW789" s="14" t="s">
        <v>34</v>
      </c>
      <c r="AX789" s="14" t="s">
        <v>72</v>
      </c>
      <c r="AY789" s="221" t="s">
        <v>158</v>
      </c>
    </row>
    <row r="790" spans="1:65" s="15" customFormat="1">
      <c r="B790" s="222"/>
      <c r="C790" s="223"/>
      <c r="D790" s="194" t="s">
        <v>176</v>
      </c>
      <c r="E790" s="224" t="s">
        <v>19</v>
      </c>
      <c r="F790" s="225" t="s">
        <v>179</v>
      </c>
      <c r="G790" s="223"/>
      <c r="H790" s="226">
        <v>21</v>
      </c>
      <c r="I790" s="227"/>
      <c r="J790" s="223"/>
      <c r="K790" s="223"/>
      <c r="L790" s="228"/>
      <c r="M790" s="229"/>
      <c r="N790" s="230"/>
      <c r="O790" s="230"/>
      <c r="P790" s="230"/>
      <c r="Q790" s="230"/>
      <c r="R790" s="230"/>
      <c r="S790" s="230"/>
      <c r="T790" s="231"/>
      <c r="AT790" s="232" t="s">
        <v>176</v>
      </c>
      <c r="AU790" s="232" t="s">
        <v>81</v>
      </c>
      <c r="AV790" s="15" t="s">
        <v>165</v>
      </c>
      <c r="AW790" s="15" t="s">
        <v>34</v>
      </c>
      <c r="AX790" s="15" t="s">
        <v>79</v>
      </c>
      <c r="AY790" s="232" t="s">
        <v>158</v>
      </c>
    </row>
    <row r="791" spans="1:65" s="2" customFormat="1" ht="24.25" customHeight="1">
      <c r="A791" s="37"/>
      <c r="B791" s="38"/>
      <c r="C791" s="181" t="s">
        <v>1898</v>
      </c>
      <c r="D791" s="181" t="s">
        <v>160</v>
      </c>
      <c r="E791" s="182" t="s">
        <v>1899</v>
      </c>
      <c r="F791" s="183" t="s">
        <v>1900</v>
      </c>
      <c r="G791" s="184" t="s">
        <v>163</v>
      </c>
      <c r="H791" s="185">
        <v>83.4</v>
      </c>
      <c r="I791" s="186"/>
      <c r="J791" s="187">
        <f>ROUND(I791*H791,2)</f>
        <v>0</v>
      </c>
      <c r="K791" s="183" t="s">
        <v>164</v>
      </c>
      <c r="L791" s="42"/>
      <c r="M791" s="188" t="s">
        <v>19</v>
      </c>
      <c r="N791" s="189" t="s">
        <v>43</v>
      </c>
      <c r="O791" s="67"/>
      <c r="P791" s="190">
        <f>O791*H791</f>
        <v>0</v>
      </c>
      <c r="Q791" s="190">
        <v>0</v>
      </c>
      <c r="R791" s="190">
        <f>Q791*H791</f>
        <v>0</v>
      </c>
      <c r="S791" s="190">
        <v>0</v>
      </c>
      <c r="T791" s="191">
        <f>S791*H791</f>
        <v>0</v>
      </c>
      <c r="U791" s="37"/>
      <c r="V791" s="37"/>
      <c r="W791" s="37"/>
      <c r="X791" s="37"/>
      <c r="Y791" s="37"/>
      <c r="Z791" s="37"/>
      <c r="AA791" s="37"/>
      <c r="AB791" s="37"/>
      <c r="AC791" s="37"/>
      <c r="AD791" s="37"/>
      <c r="AE791" s="37"/>
      <c r="AR791" s="192" t="s">
        <v>279</v>
      </c>
      <c r="AT791" s="192" t="s">
        <v>160</v>
      </c>
      <c r="AU791" s="192" t="s">
        <v>81</v>
      </c>
      <c r="AY791" s="20" t="s">
        <v>158</v>
      </c>
      <c r="BE791" s="193">
        <f>IF(N791="základní",J791,0)</f>
        <v>0</v>
      </c>
      <c r="BF791" s="193">
        <f>IF(N791="snížená",J791,0)</f>
        <v>0</v>
      </c>
      <c r="BG791" s="193">
        <f>IF(N791="zákl. přenesená",J791,0)</f>
        <v>0</v>
      </c>
      <c r="BH791" s="193">
        <f>IF(N791="sníž. přenesená",J791,0)</f>
        <v>0</v>
      </c>
      <c r="BI791" s="193">
        <f>IF(N791="nulová",J791,0)</f>
        <v>0</v>
      </c>
      <c r="BJ791" s="20" t="s">
        <v>79</v>
      </c>
      <c r="BK791" s="193">
        <f>ROUND(I791*H791,2)</f>
        <v>0</v>
      </c>
      <c r="BL791" s="20" t="s">
        <v>279</v>
      </c>
      <c r="BM791" s="192" t="s">
        <v>1901</v>
      </c>
    </row>
    <row r="792" spans="1:65" s="2" customFormat="1" ht="27">
      <c r="A792" s="37"/>
      <c r="B792" s="38"/>
      <c r="C792" s="39"/>
      <c r="D792" s="194" t="s">
        <v>167</v>
      </c>
      <c r="E792" s="39"/>
      <c r="F792" s="195" t="s">
        <v>1902</v>
      </c>
      <c r="G792" s="39"/>
      <c r="H792" s="39"/>
      <c r="I792" s="196"/>
      <c r="J792" s="39"/>
      <c r="K792" s="39"/>
      <c r="L792" s="42"/>
      <c r="M792" s="197"/>
      <c r="N792" s="198"/>
      <c r="O792" s="67"/>
      <c r="P792" s="67"/>
      <c r="Q792" s="67"/>
      <c r="R792" s="67"/>
      <c r="S792" s="67"/>
      <c r="T792" s="68"/>
      <c r="U792" s="37"/>
      <c r="V792" s="37"/>
      <c r="W792" s="37"/>
      <c r="X792" s="37"/>
      <c r="Y792" s="37"/>
      <c r="Z792" s="37"/>
      <c r="AA792" s="37"/>
      <c r="AB792" s="37"/>
      <c r="AC792" s="37"/>
      <c r="AD792" s="37"/>
      <c r="AE792" s="37"/>
      <c r="AT792" s="20" t="s">
        <v>167</v>
      </c>
      <c r="AU792" s="20" t="s">
        <v>81</v>
      </c>
    </row>
    <row r="793" spans="1:65" s="2" customFormat="1">
      <c r="A793" s="37"/>
      <c r="B793" s="38"/>
      <c r="C793" s="39"/>
      <c r="D793" s="199" t="s">
        <v>169</v>
      </c>
      <c r="E793" s="39"/>
      <c r="F793" s="200" t="s">
        <v>1903</v>
      </c>
      <c r="G793" s="39"/>
      <c r="H793" s="39"/>
      <c r="I793" s="196"/>
      <c r="J793" s="39"/>
      <c r="K793" s="39"/>
      <c r="L793" s="42"/>
      <c r="M793" s="197"/>
      <c r="N793" s="198"/>
      <c r="O793" s="67"/>
      <c r="P793" s="67"/>
      <c r="Q793" s="67"/>
      <c r="R793" s="67"/>
      <c r="S793" s="67"/>
      <c r="T793" s="68"/>
      <c r="U793" s="37"/>
      <c r="V793" s="37"/>
      <c r="W793" s="37"/>
      <c r="X793" s="37"/>
      <c r="Y793" s="37"/>
      <c r="Z793" s="37"/>
      <c r="AA793" s="37"/>
      <c r="AB793" s="37"/>
      <c r="AC793" s="37"/>
      <c r="AD793" s="37"/>
      <c r="AE793" s="37"/>
      <c r="AT793" s="20" t="s">
        <v>169</v>
      </c>
      <c r="AU793" s="20" t="s">
        <v>81</v>
      </c>
    </row>
    <row r="794" spans="1:65" s="13" customFormat="1">
      <c r="B794" s="201"/>
      <c r="C794" s="202"/>
      <c r="D794" s="194" t="s">
        <v>176</v>
      </c>
      <c r="E794" s="203" t="s">
        <v>19</v>
      </c>
      <c r="F794" s="204" t="s">
        <v>1904</v>
      </c>
      <c r="G794" s="202"/>
      <c r="H794" s="203" t="s">
        <v>19</v>
      </c>
      <c r="I794" s="205"/>
      <c r="J794" s="202"/>
      <c r="K794" s="202"/>
      <c r="L794" s="206"/>
      <c r="M794" s="207"/>
      <c r="N794" s="208"/>
      <c r="O794" s="208"/>
      <c r="P794" s="208"/>
      <c r="Q794" s="208"/>
      <c r="R794" s="208"/>
      <c r="S794" s="208"/>
      <c r="T794" s="209"/>
      <c r="AT794" s="210" t="s">
        <v>176</v>
      </c>
      <c r="AU794" s="210" t="s">
        <v>81</v>
      </c>
      <c r="AV794" s="13" t="s">
        <v>79</v>
      </c>
      <c r="AW794" s="13" t="s">
        <v>34</v>
      </c>
      <c r="AX794" s="13" t="s">
        <v>72</v>
      </c>
      <c r="AY794" s="210" t="s">
        <v>158</v>
      </c>
    </row>
    <row r="795" spans="1:65" s="14" customFormat="1">
      <c r="B795" s="211"/>
      <c r="C795" s="212"/>
      <c r="D795" s="194" t="s">
        <v>176</v>
      </c>
      <c r="E795" s="213" t="s">
        <v>19</v>
      </c>
      <c r="F795" s="214" t="s">
        <v>1905</v>
      </c>
      <c r="G795" s="212"/>
      <c r="H795" s="215">
        <v>13.2</v>
      </c>
      <c r="I795" s="216"/>
      <c r="J795" s="212"/>
      <c r="K795" s="212"/>
      <c r="L795" s="217"/>
      <c r="M795" s="218"/>
      <c r="N795" s="219"/>
      <c r="O795" s="219"/>
      <c r="P795" s="219"/>
      <c r="Q795" s="219"/>
      <c r="R795" s="219"/>
      <c r="S795" s="219"/>
      <c r="T795" s="220"/>
      <c r="AT795" s="221" t="s">
        <v>176</v>
      </c>
      <c r="AU795" s="221" t="s">
        <v>81</v>
      </c>
      <c r="AV795" s="14" t="s">
        <v>81</v>
      </c>
      <c r="AW795" s="14" t="s">
        <v>34</v>
      </c>
      <c r="AX795" s="14" t="s">
        <v>72</v>
      </c>
      <c r="AY795" s="221" t="s">
        <v>158</v>
      </c>
    </row>
    <row r="796" spans="1:65" s="13" customFormat="1">
      <c r="B796" s="201"/>
      <c r="C796" s="202"/>
      <c r="D796" s="194" t="s">
        <v>176</v>
      </c>
      <c r="E796" s="203" t="s">
        <v>19</v>
      </c>
      <c r="F796" s="204" t="s">
        <v>1906</v>
      </c>
      <c r="G796" s="202"/>
      <c r="H796" s="203" t="s">
        <v>19</v>
      </c>
      <c r="I796" s="205"/>
      <c r="J796" s="202"/>
      <c r="K796" s="202"/>
      <c r="L796" s="206"/>
      <c r="M796" s="207"/>
      <c r="N796" s="208"/>
      <c r="O796" s="208"/>
      <c r="P796" s="208"/>
      <c r="Q796" s="208"/>
      <c r="R796" s="208"/>
      <c r="S796" s="208"/>
      <c r="T796" s="209"/>
      <c r="AT796" s="210" t="s">
        <v>176</v>
      </c>
      <c r="AU796" s="210" t="s">
        <v>81</v>
      </c>
      <c r="AV796" s="13" t="s">
        <v>79</v>
      </c>
      <c r="AW796" s="13" t="s">
        <v>34</v>
      </c>
      <c r="AX796" s="13" t="s">
        <v>72</v>
      </c>
      <c r="AY796" s="210" t="s">
        <v>158</v>
      </c>
    </row>
    <row r="797" spans="1:65" s="14" customFormat="1">
      <c r="B797" s="211"/>
      <c r="C797" s="212"/>
      <c r="D797" s="194" t="s">
        <v>176</v>
      </c>
      <c r="E797" s="213" t="s">
        <v>19</v>
      </c>
      <c r="F797" s="214" t="s">
        <v>1907</v>
      </c>
      <c r="G797" s="212"/>
      <c r="H797" s="215">
        <v>35.1</v>
      </c>
      <c r="I797" s="216"/>
      <c r="J797" s="212"/>
      <c r="K797" s="212"/>
      <c r="L797" s="217"/>
      <c r="M797" s="218"/>
      <c r="N797" s="219"/>
      <c r="O797" s="219"/>
      <c r="P797" s="219"/>
      <c r="Q797" s="219"/>
      <c r="R797" s="219"/>
      <c r="S797" s="219"/>
      <c r="T797" s="220"/>
      <c r="AT797" s="221" t="s">
        <v>176</v>
      </c>
      <c r="AU797" s="221" t="s">
        <v>81</v>
      </c>
      <c r="AV797" s="14" t="s">
        <v>81</v>
      </c>
      <c r="AW797" s="14" t="s">
        <v>34</v>
      </c>
      <c r="AX797" s="14" t="s">
        <v>72</v>
      </c>
      <c r="AY797" s="221" t="s">
        <v>158</v>
      </c>
    </row>
    <row r="798" spans="1:65" s="14" customFormat="1">
      <c r="B798" s="211"/>
      <c r="C798" s="212"/>
      <c r="D798" s="194" t="s">
        <v>176</v>
      </c>
      <c r="E798" s="213" t="s">
        <v>19</v>
      </c>
      <c r="F798" s="214" t="s">
        <v>1908</v>
      </c>
      <c r="G798" s="212"/>
      <c r="H798" s="215">
        <v>35.1</v>
      </c>
      <c r="I798" s="216"/>
      <c r="J798" s="212"/>
      <c r="K798" s="212"/>
      <c r="L798" s="217"/>
      <c r="M798" s="218"/>
      <c r="N798" s="219"/>
      <c r="O798" s="219"/>
      <c r="P798" s="219"/>
      <c r="Q798" s="219"/>
      <c r="R798" s="219"/>
      <c r="S798" s="219"/>
      <c r="T798" s="220"/>
      <c r="AT798" s="221" t="s">
        <v>176</v>
      </c>
      <c r="AU798" s="221" t="s">
        <v>81</v>
      </c>
      <c r="AV798" s="14" t="s">
        <v>81</v>
      </c>
      <c r="AW798" s="14" t="s">
        <v>34</v>
      </c>
      <c r="AX798" s="14" t="s">
        <v>72</v>
      </c>
      <c r="AY798" s="221" t="s">
        <v>158</v>
      </c>
    </row>
    <row r="799" spans="1:65" s="15" customFormat="1">
      <c r="B799" s="222"/>
      <c r="C799" s="223"/>
      <c r="D799" s="194" t="s">
        <v>176</v>
      </c>
      <c r="E799" s="224" t="s">
        <v>19</v>
      </c>
      <c r="F799" s="225" t="s">
        <v>179</v>
      </c>
      <c r="G799" s="223"/>
      <c r="H799" s="226">
        <v>83.4</v>
      </c>
      <c r="I799" s="227"/>
      <c r="J799" s="223"/>
      <c r="K799" s="223"/>
      <c r="L799" s="228"/>
      <c r="M799" s="229"/>
      <c r="N799" s="230"/>
      <c r="O799" s="230"/>
      <c r="P799" s="230"/>
      <c r="Q799" s="230"/>
      <c r="R799" s="230"/>
      <c r="S799" s="230"/>
      <c r="T799" s="231"/>
      <c r="AT799" s="232" t="s">
        <v>176</v>
      </c>
      <c r="AU799" s="232" t="s">
        <v>81</v>
      </c>
      <c r="AV799" s="15" t="s">
        <v>165</v>
      </c>
      <c r="AW799" s="15" t="s">
        <v>34</v>
      </c>
      <c r="AX799" s="15" t="s">
        <v>79</v>
      </c>
      <c r="AY799" s="232" t="s">
        <v>158</v>
      </c>
    </row>
    <row r="800" spans="1:65" s="2" customFormat="1" ht="24.25" customHeight="1">
      <c r="A800" s="37"/>
      <c r="B800" s="38"/>
      <c r="C800" s="181" t="s">
        <v>1909</v>
      </c>
      <c r="D800" s="181" t="s">
        <v>160</v>
      </c>
      <c r="E800" s="182" t="s">
        <v>1910</v>
      </c>
      <c r="F800" s="183" t="s">
        <v>1911</v>
      </c>
      <c r="G800" s="184" t="s">
        <v>163</v>
      </c>
      <c r="H800" s="185">
        <v>26.4</v>
      </c>
      <c r="I800" s="186"/>
      <c r="J800" s="187">
        <f>ROUND(I800*H800,2)</f>
        <v>0</v>
      </c>
      <c r="K800" s="183" t="s">
        <v>164</v>
      </c>
      <c r="L800" s="42"/>
      <c r="M800" s="188" t="s">
        <v>19</v>
      </c>
      <c r="N800" s="189" t="s">
        <v>43</v>
      </c>
      <c r="O800" s="67"/>
      <c r="P800" s="190">
        <f>O800*H800</f>
        <v>0</v>
      </c>
      <c r="Q800" s="190">
        <v>0</v>
      </c>
      <c r="R800" s="190">
        <f>Q800*H800</f>
        <v>0</v>
      </c>
      <c r="S800" s="190">
        <v>0</v>
      </c>
      <c r="T800" s="191">
        <f>S800*H800</f>
        <v>0</v>
      </c>
      <c r="U800" s="37"/>
      <c r="V800" s="37"/>
      <c r="W800" s="37"/>
      <c r="X800" s="37"/>
      <c r="Y800" s="37"/>
      <c r="Z800" s="37"/>
      <c r="AA800" s="37"/>
      <c r="AB800" s="37"/>
      <c r="AC800" s="37"/>
      <c r="AD800" s="37"/>
      <c r="AE800" s="37"/>
      <c r="AR800" s="192" t="s">
        <v>279</v>
      </c>
      <c r="AT800" s="192" t="s">
        <v>160</v>
      </c>
      <c r="AU800" s="192" t="s">
        <v>81</v>
      </c>
      <c r="AY800" s="20" t="s">
        <v>158</v>
      </c>
      <c r="BE800" s="193">
        <f>IF(N800="základní",J800,0)</f>
        <v>0</v>
      </c>
      <c r="BF800" s="193">
        <f>IF(N800="snížená",J800,0)</f>
        <v>0</v>
      </c>
      <c r="BG800" s="193">
        <f>IF(N800="zákl. přenesená",J800,0)</f>
        <v>0</v>
      </c>
      <c r="BH800" s="193">
        <f>IF(N800="sníž. přenesená",J800,0)</f>
        <v>0</v>
      </c>
      <c r="BI800" s="193">
        <f>IF(N800="nulová",J800,0)</f>
        <v>0</v>
      </c>
      <c r="BJ800" s="20" t="s">
        <v>79</v>
      </c>
      <c r="BK800" s="193">
        <f>ROUND(I800*H800,2)</f>
        <v>0</v>
      </c>
      <c r="BL800" s="20" t="s">
        <v>279</v>
      </c>
      <c r="BM800" s="192" t="s">
        <v>1912</v>
      </c>
    </row>
    <row r="801" spans="1:65" s="2" customFormat="1" ht="27">
      <c r="A801" s="37"/>
      <c r="B801" s="38"/>
      <c r="C801" s="39"/>
      <c r="D801" s="194" t="s">
        <v>167</v>
      </c>
      <c r="E801" s="39"/>
      <c r="F801" s="195" t="s">
        <v>1913</v>
      </c>
      <c r="G801" s="39"/>
      <c r="H801" s="39"/>
      <c r="I801" s="196"/>
      <c r="J801" s="39"/>
      <c r="K801" s="39"/>
      <c r="L801" s="42"/>
      <c r="M801" s="197"/>
      <c r="N801" s="198"/>
      <c r="O801" s="67"/>
      <c r="P801" s="67"/>
      <c r="Q801" s="67"/>
      <c r="R801" s="67"/>
      <c r="S801" s="67"/>
      <c r="T801" s="68"/>
      <c r="U801" s="37"/>
      <c r="V801" s="37"/>
      <c r="W801" s="37"/>
      <c r="X801" s="37"/>
      <c r="Y801" s="37"/>
      <c r="Z801" s="37"/>
      <c r="AA801" s="37"/>
      <c r="AB801" s="37"/>
      <c r="AC801" s="37"/>
      <c r="AD801" s="37"/>
      <c r="AE801" s="37"/>
      <c r="AT801" s="20" t="s">
        <v>167</v>
      </c>
      <c r="AU801" s="20" t="s">
        <v>81</v>
      </c>
    </row>
    <row r="802" spans="1:65" s="2" customFormat="1">
      <c r="A802" s="37"/>
      <c r="B802" s="38"/>
      <c r="C802" s="39"/>
      <c r="D802" s="199" t="s">
        <v>169</v>
      </c>
      <c r="E802" s="39"/>
      <c r="F802" s="200" t="s">
        <v>1914</v>
      </c>
      <c r="G802" s="39"/>
      <c r="H802" s="39"/>
      <c r="I802" s="196"/>
      <c r="J802" s="39"/>
      <c r="K802" s="39"/>
      <c r="L802" s="42"/>
      <c r="M802" s="197"/>
      <c r="N802" s="198"/>
      <c r="O802" s="67"/>
      <c r="P802" s="67"/>
      <c r="Q802" s="67"/>
      <c r="R802" s="67"/>
      <c r="S802" s="67"/>
      <c r="T802" s="68"/>
      <c r="U802" s="37"/>
      <c r="V802" s="37"/>
      <c r="W802" s="37"/>
      <c r="X802" s="37"/>
      <c r="Y802" s="37"/>
      <c r="Z802" s="37"/>
      <c r="AA802" s="37"/>
      <c r="AB802" s="37"/>
      <c r="AC802" s="37"/>
      <c r="AD802" s="37"/>
      <c r="AE802" s="37"/>
      <c r="AT802" s="20" t="s">
        <v>169</v>
      </c>
      <c r="AU802" s="20" t="s">
        <v>81</v>
      </c>
    </row>
    <row r="803" spans="1:65" s="13" customFormat="1">
      <c r="B803" s="201"/>
      <c r="C803" s="202"/>
      <c r="D803" s="194" t="s">
        <v>176</v>
      </c>
      <c r="E803" s="203" t="s">
        <v>19</v>
      </c>
      <c r="F803" s="204" t="s">
        <v>1915</v>
      </c>
      <c r="G803" s="202"/>
      <c r="H803" s="203" t="s">
        <v>19</v>
      </c>
      <c r="I803" s="205"/>
      <c r="J803" s="202"/>
      <c r="K803" s="202"/>
      <c r="L803" s="206"/>
      <c r="M803" s="207"/>
      <c r="N803" s="208"/>
      <c r="O803" s="208"/>
      <c r="P803" s="208"/>
      <c r="Q803" s="208"/>
      <c r="R803" s="208"/>
      <c r="S803" s="208"/>
      <c r="T803" s="209"/>
      <c r="AT803" s="210" t="s">
        <v>176</v>
      </c>
      <c r="AU803" s="210" t="s">
        <v>81</v>
      </c>
      <c r="AV803" s="13" t="s">
        <v>79</v>
      </c>
      <c r="AW803" s="13" t="s">
        <v>34</v>
      </c>
      <c r="AX803" s="13" t="s">
        <v>72</v>
      </c>
      <c r="AY803" s="210" t="s">
        <v>158</v>
      </c>
    </row>
    <row r="804" spans="1:65" s="13" customFormat="1">
      <c r="B804" s="201"/>
      <c r="C804" s="202"/>
      <c r="D804" s="194" t="s">
        <v>176</v>
      </c>
      <c r="E804" s="203" t="s">
        <v>19</v>
      </c>
      <c r="F804" s="204" t="s">
        <v>1916</v>
      </c>
      <c r="G804" s="202"/>
      <c r="H804" s="203" t="s">
        <v>19</v>
      </c>
      <c r="I804" s="205"/>
      <c r="J804" s="202"/>
      <c r="K804" s="202"/>
      <c r="L804" s="206"/>
      <c r="M804" s="207"/>
      <c r="N804" s="208"/>
      <c r="O804" s="208"/>
      <c r="P804" s="208"/>
      <c r="Q804" s="208"/>
      <c r="R804" s="208"/>
      <c r="S804" s="208"/>
      <c r="T804" s="209"/>
      <c r="AT804" s="210" t="s">
        <v>176</v>
      </c>
      <c r="AU804" s="210" t="s">
        <v>81</v>
      </c>
      <c r="AV804" s="13" t="s">
        <v>79</v>
      </c>
      <c r="AW804" s="13" t="s">
        <v>34</v>
      </c>
      <c r="AX804" s="13" t="s">
        <v>72</v>
      </c>
      <c r="AY804" s="210" t="s">
        <v>158</v>
      </c>
    </row>
    <row r="805" spans="1:65" s="14" customFormat="1">
      <c r="B805" s="211"/>
      <c r="C805" s="212"/>
      <c r="D805" s="194" t="s">
        <v>176</v>
      </c>
      <c r="E805" s="213" t="s">
        <v>19</v>
      </c>
      <c r="F805" s="214" t="s">
        <v>1917</v>
      </c>
      <c r="G805" s="212"/>
      <c r="H805" s="215">
        <v>26.4</v>
      </c>
      <c r="I805" s="216"/>
      <c r="J805" s="212"/>
      <c r="K805" s="212"/>
      <c r="L805" s="217"/>
      <c r="M805" s="218"/>
      <c r="N805" s="219"/>
      <c r="O805" s="219"/>
      <c r="P805" s="219"/>
      <c r="Q805" s="219"/>
      <c r="R805" s="219"/>
      <c r="S805" s="219"/>
      <c r="T805" s="220"/>
      <c r="AT805" s="221" t="s">
        <v>176</v>
      </c>
      <c r="AU805" s="221" t="s">
        <v>81</v>
      </c>
      <c r="AV805" s="14" t="s">
        <v>81</v>
      </c>
      <c r="AW805" s="14" t="s">
        <v>34</v>
      </c>
      <c r="AX805" s="14" t="s">
        <v>72</v>
      </c>
      <c r="AY805" s="221" t="s">
        <v>158</v>
      </c>
    </row>
    <row r="806" spans="1:65" s="15" customFormat="1">
      <c r="B806" s="222"/>
      <c r="C806" s="223"/>
      <c r="D806" s="194" t="s">
        <v>176</v>
      </c>
      <c r="E806" s="224" t="s">
        <v>19</v>
      </c>
      <c r="F806" s="225" t="s">
        <v>179</v>
      </c>
      <c r="G806" s="223"/>
      <c r="H806" s="226">
        <v>26.4</v>
      </c>
      <c r="I806" s="227"/>
      <c r="J806" s="223"/>
      <c r="K806" s="223"/>
      <c r="L806" s="228"/>
      <c r="M806" s="229"/>
      <c r="N806" s="230"/>
      <c r="O806" s="230"/>
      <c r="P806" s="230"/>
      <c r="Q806" s="230"/>
      <c r="R806" s="230"/>
      <c r="S806" s="230"/>
      <c r="T806" s="231"/>
      <c r="AT806" s="232" t="s">
        <v>176</v>
      </c>
      <c r="AU806" s="232" t="s">
        <v>81</v>
      </c>
      <c r="AV806" s="15" t="s">
        <v>165</v>
      </c>
      <c r="AW806" s="15" t="s">
        <v>34</v>
      </c>
      <c r="AX806" s="15" t="s">
        <v>79</v>
      </c>
      <c r="AY806" s="232" t="s">
        <v>158</v>
      </c>
    </row>
    <row r="807" spans="1:65" s="2" customFormat="1" ht="24.25" customHeight="1">
      <c r="A807" s="37"/>
      <c r="B807" s="38"/>
      <c r="C807" s="181" t="s">
        <v>1918</v>
      </c>
      <c r="D807" s="181" t="s">
        <v>160</v>
      </c>
      <c r="E807" s="182" t="s">
        <v>1919</v>
      </c>
      <c r="F807" s="183" t="s">
        <v>1920</v>
      </c>
      <c r="G807" s="184" t="s">
        <v>163</v>
      </c>
      <c r="H807" s="185">
        <v>40.585999999999999</v>
      </c>
      <c r="I807" s="186"/>
      <c r="J807" s="187">
        <f>ROUND(I807*H807,2)</f>
        <v>0</v>
      </c>
      <c r="K807" s="183" t="s">
        <v>164</v>
      </c>
      <c r="L807" s="42"/>
      <c r="M807" s="188" t="s">
        <v>19</v>
      </c>
      <c r="N807" s="189" t="s">
        <v>43</v>
      </c>
      <c r="O807" s="67"/>
      <c r="P807" s="190">
        <f>O807*H807</f>
        <v>0</v>
      </c>
      <c r="Q807" s="190">
        <v>0</v>
      </c>
      <c r="R807" s="190">
        <f>Q807*H807</f>
        <v>0</v>
      </c>
      <c r="S807" s="190">
        <v>0</v>
      </c>
      <c r="T807" s="191">
        <f>S807*H807</f>
        <v>0</v>
      </c>
      <c r="U807" s="37"/>
      <c r="V807" s="37"/>
      <c r="W807" s="37"/>
      <c r="X807" s="37"/>
      <c r="Y807" s="37"/>
      <c r="Z807" s="37"/>
      <c r="AA807" s="37"/>
      <c r="AB807" s="37"/>
      <c r="AC807" s="37"/>
      <c r="AD807" s="37"/>
      <c r="AE807" s="37"/>
      <c r="AR807" s="192" t="s">
        <v>279</v>
      </c>
      <c r="AT807" s="192" t="s">
        <v>160</v>
      </c>
      <c r="AU807" s="192" t="s">
        <v>81</v>
      </c>
      <c r="AY807" s="20" t="s">
        <v>158</v>
      </c>
      <c r="BE807" s="193">
        <f>IF(N807="základní",J807,0)</f>
        <v>0</v>
      </c>
      <c r="BF807" s="193">
        <f>IF(N807="snížená",J807,0)</f>
        <v>0</v>
      </c>
      <c r="BG807" s="193">
        <f>IF(N807="zákl. přenesená",J807,0)</f>
        <v>0</v>
      </c>
      <c r="BH807" s="193">
        <f>IF(N807="sníž. přenesená",J807,0)</f>
        <v>0</v>
      </c>
      <c r="BI807" s="193">
        <f>IF(N807="nulová",J807,0)</f>
        <v>0</v>
      </c>
      <c r="BJ807" s="20" t="s">
        <v>79</v>
      </c>
      <c r="BK807" s="193">
        <f>ROUND(I807*H807,2)</f>
        <v>0</v>
      </c>
      <c r="BL807" s="20" t="s">
        <v>279</v>
      </c>
      <c r="BM807" s="192" t="s">
        <v>1921</v>
      </c>
    </row>
    <row r="808" spans="1:65" s="2" customFormat="1" ht="18">
      <c r="A808" s="37"/>
      <c r="B808" s="38"/>
      <c r="C808" s="39"/>
      <c r="D808" s="194" t="s">
        <v>167</v>
      </c>
      <c r="E808" s="39"/>
      <c r="F808" s="195" t="s">
        <v>1922</v>
      </c>
      <c r="G808" s="39"/>
      <c r="H808" s="39"/>
      <c r="I808" s="196"/>
      <c r="J808" s="39"/>
      <c r="K808" s="39"/>
      <c r="L808" s="42"/>
      <c r="M808" s="197"/>
      <c r="N808" s="198"/>
      <c r="O808" s="67"/>
      <c r="P808" s="67"/>
      <c r="Q808" s="67"/>
      <c r="R808" s="67"/>
      <c r="S808" s="67"/>
      <c r="T808" s="68"/>
      <c r="U808" s="37"/>
      <c r="V808" s="37"/>
      <c r="W808" s="37"/>
      <c r="X808" s="37"/>
      <c r="Y808" s="37"/>
      <c r="Z808" s="37"/>
      <c r="AA808" s="37"/>
      <c r="AB808" s="37"/>
      <c r="AC808" s="37"/>
      <c r="AD808" s="37"/>
      <c r="AE808" s="37"/>
      <c r="AT808" s="20" t="s">
        <v>167</v>
      </c>
      <c r="AU808" s="20" t="s">
        <v>81</v>
      </c>
    </row>
    <row r="809" spans="1:65" s="2" customFormat="1">
      <c r="A809" s="37"/>
      <c r="B809" s="38"/>
      <c r="C809" s="39"/>
      <c r="D809" s="199" t="s">
        <v>169</v>
      </c>
      <c r="E809" s="39"/>
      <c r="F809" s="200" t="s">
        <v>1923</v>
      </c>
      <c r="G809" s="39"/>
      <c r="H809" s="39"/>
      <c r="I809" s="196"/>
      <c r="J809" s="39"/>
      <c r="K809" s="39"/>
      <c r="L809" s="42"/>
      <c r="M809" s="197"/>
      <c r="N809" s="198"/>
      <c r="O809" s="67"/>
      <c r="P809" s="67"/>
      <c r="Q809" s="67"/>
      <c r="R809" s="67"/>
      <c r="S809" s="67"/>
      <c r="T809" s="68"/>
      <c r="U809" s="37"/>
      <c r="V809" s="37"/>
      <c r="W809" s="37"/>
      <c r="X809" s="37"/>
      <c r="Y809" s="37"/>
      <c r="Z809" s="37"/>
      <c r="AA809" s="37"/>
      <c r="AB809" s="37"/>
      <c r="AC809" s="37"/>
      <c r="AD809" s="37"/>
      <c r="AE809" s="37"/>
      <c r="AT809" s="20" t="s">
        <v>169</v>
      </c>
      <c r="AU809" s="20" t="s">
        <v>81</v>
      </c>
    </row>
    <row r="810" spans="1:65" s="13" customFormat="1">
      <c r="B810" s="201"/>
      <c r="C810" s="202"/>
      <c r="D810" s="194" t="s">
        <v>176</v>
      </c>
      <c r="E810" s="203" t="s">
        <v>19</v>
      </c>
      <c r="F810" s="204" t="s">
        <v>1904</v>
      </c>
      <c r="G810" s="202"/>
      <c r="H810" s="203" t="s">
        <v>19</v>
      </c>
      <c r="I810" s="205"/>
      <c r="J810" s="202"/>
      <c r="K810" s="202"/>
      <c r="L810" s="206"/>
      <c r="M810" s="207"/>
      <c r="N810" s="208"/>
      <c r="O810" s="208"/>
      <c r="P810" s="208"/>
      <c r="Q810" s="208"/>
      <c r="R810" s="208"/>
      <c r="S810" s="208"/>
      <c r="T810" s="209"/>
      <c r="AT810" s="210" t="s">
        <v>176</v>
      </c>
      <c r="AU810" s="210" t="s">
        <v>81</v>
      </c>
      <c r="AV810" s="13" t="s">
        <v>79</v>
      </c>
      <c r="AW810" s="13" t="s">
        <v>34</v>
      </c>
      <c r="AX810" s="13" t="s">
        <v>72</v>
      </c>
      <c r="AY810" s="210" t="s">
        <v>158</v>
      </c>
    </row>
    <row r="811" spans="1:65" s="14" customFormat="1">
      <c r="B811" s="211"/>
      <c r="C811" s="212"/>
      <c r="D811" s="194" t="s">
        <v>176</v>
      </c>
      <c r="E811" s="213" t="s">
        <v>19</v>
      </c>
      <c r="F811" s="214" t="s">
        <v>1924</v>
      </c>
      <c r="G811" s="212"/>
      <c r="H811" s="215">
        <v>17.64</v>
      </c>
      <c r="I811" s="216"/>
      <c r="J811" s="212"/>
      <c r="K811" s="212"/>
      <c r="L811" s="217"/>
      <c r="M811" s="218"/>
      <c r="N811" s="219"/>
      <c r="O811" s="219"/>
      <c r="P811" s="219"/>
      <c r="Q811" s="219"/>
      <c r="R811" s="219"/>
      <c r="S811" s="219"/>
      <c r="T811" s="220"/>
      <c r="AT811" s="221" t="s">
        <v>176</v>
      </c>
      <c r="AU811" s="221" t="s">
        <v>81</v>
      </c>
      <c r="AV811" s="14" t="s">
        <v>81</v>
      </c>
      <c r="AW811" s="14" t="s">
        <v>34</v>
      </c>
      <c r="AX811" s="14" t="s">
        <v>72</v>
      </c>
      <c r="AY811" s="221" t="s">
        <v>158</v>
      </c>
    </row>
    <row r="812" spans="1:65" s="14" customFormat="1" ht="20">
      <c r="B812" s="211"/>
      <c r="C812" s="212"/>
      <c r="D812" s="194" t="s">
        <v>176</v>
      </c>
      <c r="E812" s="213" t="s">
        <v>19</v>
      </c>
      <c r="F812" s="214" t="s">
        <v>1925</v>
      </c>
      <c r="G812" s="212"/>
      <c r="H812" s="215">
        <v>13.23</v>
      </c>
      <c r="I812" s="216"/>
      <c r="J812" s="212"/>
      <c r="K812" s="212"/>
      <c r="L812" s="217"/>
      <c r="M812" s="218"/>
      <c r="N812" s="219"/>
      <c r="O812" s="219"/>
      <c r="P812" s="219"/>
      <c r="Q812" s="219"/>
      <c r="R812" s="219"/>
      <c r="S812" s="219"/>
      <c r="T812" s="220"/>
      <c r="AT812" s="221" t="s">
        <v>176</v>
      </c>
      <c r="AU812" s="221" t="s">
        <v>81</v>
      </c>
      <c r="AV812" s="14" t="s">
        <v>81</v>
      </c>
      <c r="AW812" s="14" t="s">
        <v>34</v>
      </c>
      <c r="AX812" s="14" t="s">
        <v>72</v>
      </c>
      <c r="AY812" s="221" t="s">
        <v>158</v>
      </c>
    </row>
    <row r="813" spans="1:65" s="14" customFormat="1">
      <c r="B813" s="211"/>
      <c r="C813" s="212"/>
      <c r="D813" s="194" t="s">
        <v>176</v>
      </c>
      <c r="E813" s="213" t="s">
        <v>19</v>
      </c>
      <c r="F813" s="214" t="s">
        <v>1926</v>
      </c>
      <c r="G813" s="212"/>
      <c r="H813" s="215">
        <v>9.7159999999999993</v>
      </c>
      <c r="I813" s="216"/>
      <c r="J813" s="212"/>
      <c r="K813" s="212"/>
      <c r="L813" s="217"/>
      <c r="M813" s="218"/>
      <c r="N813" s="219"/>
      <c r="O813" s="219"/>
      <c r="P813" s="219"/>
      <c r="Q813" s="219"/>
      <c r="R813" s="219"/>
      <c r="S813" s="219"/>
      <c r="T813" s="220"/>
      <c r="AT813" s="221" t="s">
        <v>176</v>
      </c>
      <c r="AU813" s="221" t="s">
        <v>81</v>
      </c>
      <c r="AV813" s="14" t="s">
        <v>81</v>
      </c>
      <c r="AW813" s="14" t="s">
        <v>34</v>
      </c>
      <c r="AX813" s="14" t="s">
        <v>72</v>
      </c>
      <c r="AY813" s="221" t="s">
        <v>158</v>
      </c>
    </row>
    <row r="814" spans="1:65" s="15" customFormat="1">
      <c r="B814" s="222"/>
      <c r="C814" s="223"/>
      <c r="D814" s="194" t="s">
        <v>176</v>
      </c>
      <c r="E814" s="224" t="s">
        <v>19</v>
      </c>
      <c r="F814" s="225" t="s">
        <v>179</v>
      </c>
      <c r="G814" s="223"/>
      <c r="H814" s="226">
        <v>40.585999999999999</v>
      </c>
      <c r="I814" s="227"/>
      <c r="J814" s="223"/>
      <c r="K814" s="223"/>
      <c r="L814" s="228"/>
      <c r="M814" s="229"/>
      <c r="N814" s="230"/>
      <c r="O814" s="230"/>
      <c r="P814" s="230"/>
      <c r="Q814" s="230"/>
      <c r="R814" s="230"/>
      <c r="S814" s="230"/>
      <c r="T814" s="231"/>
      <c r="AT814" s="232" t="s">
        <v>176</v>
      </c>
      <c r="AU814" s="232" t="s">
        <v>81</v>
      </c>
      <c r="AV814" s="15" t="s">
        <v>165</v>
      </c>
      <c r="AW814" s="15" t="s">
        <v>34</v>
      </c>
      <c r="AX814" s="15" t="s">
        <v>79</v>
      </c>
      <c r="AY814" s="232" t="s">
        <v>158</v>
      </c>
    </row>
    <row r="815" spans="1:65" s="2" customFormat="1" ht="24.25" customHeight="1">
      <c r="A815" s="37"/>
      <c r="B815" s="38"/>
      <c r="C815" s="181" t="s">
        <v>1927</v>
      </c>
      <c r="D815" s="181" t="s">
        <v>160</v>
      </c>
      <c r="E815" s="182" t="s">
        <v>1928</v>
      </c>
      <c r="F815" s="183" t="s">
        <v>1929</v>
      </c>
      <c r="G815" s="184" t="s">
        <v>163</v>
      </c>
      <c r="H815" s="185">
        <v>22.05</v>
      </c>
      <c r="I815" s="186"/>
      <c r="J815" s="187">
        <f>ROUND(I815*H815,2)</f>
        <v>0</v>
      </c>
      <c r="K815" s="183" t="s">
        <v>164</v>
      </c>
      <c r="L815" s="42"/>
      <c r="M815" s="188" t="s">
        <v>19</v>
      </c>
      <c r="N815" s="189" t="s">
        <v>43</v>
      </c>
      <c r="O815" s="67"/>
      <c r="P815" s="190">
        <f>O815*H815</f>
        <v>0</v>
      </c>
      <c r="Q815" s="190">
        <v>0</v>
      </c>
      <c r="R815" s="190">
        <f>Q815*H815</f>
        <v>0</v>
      </c>
      <c r="S815" s="190">
        <v>0</v>
      </c>
      <c r="T815" s="191">
        <f>S815*H815</f>
        <v>0</v>
      </c>
      <c r="U815" s="37"/>
      <c r="V815" s="37"/>
      <c r="W815" s="37"/>
      <c r="X815" s="37"/>
      <c r="Y815" s="37"/>
      <c r="Z815" s="37"/>
      <c r="AA815" s="37"/>
      <c r="AB815" s="37"/>
      <c r="AC815" s="37"/>
      <c r="AD815" s="37"/>
      <c r="AE815" s="37"/>
      <c r="AR815" s="192" t="s">
        <v>279</v>
      </c>
      <c r="AT815" s="192" t="s">
        <v>160</v>
      </c>
      <c r="AU815" s="192" t="s">
        <v>81</v>
      </c>
      <c r="AY815" s="20" t="s">
        <v>158</v>
      </c>
      <c r="BE815" s="193">
        <f>IF(N815="základní",J815,0)</f>
        <v>0</v>
      </c>
      <c r="BF815" s="193">
        <f>IF(N815="snížená",J815,0)</f>
        <v>0</v>
      </c>
      <c r="BG815" s="193">
        <f>IF(N815="zákl. přenesená",J815,0)</f>
        <v>0</v>
      </c>
      <c r="BH815" s="193">
        <f>IF(N815="sníž. přenesená",J815,0)</f>
        <v>0</v>
      </c>
      <c r="BI815" s="193">
        <f>IF(N815="nulová",J815,0)</f>
        <v>0</v>
      </c>
      <c r="BJ815" s="20" t="s">
        <v>79</v>
      </c>
      <c r="BK815" s="193">
        <f>ROUND(I815*H815,2)</f>
        <v>0</v>
      </c>
      <c r="BL815" s="20" t="s">
        <v>279</v>
      </c>
      <c r="BM815" s="192" t="s">
        <v>1930</v>
      </c>
    </row>
    <row r="816" spans="1:65" s="2" customFormat="1" ht="27">
      <c r="A816" s="37"/>
      <c r="B816" s="38"/>
      <c r="C816" s="39"/>
      <c r="D816" s="194" t="s">
        <v>167</v>
      </c>
      <c r="E816" s="39"/>
      <c r="F816" s="195" t="s">
        <v>1931</v>
      </c>
      <c r="G816" s="39"/>
      <c r="H816" s="39"/>
      <c r="I816" s="196"/>
      <c r="J816" s="39"/>
      <c r="K816" s="39"/>
      <c r="L816" s="42"/>
      <c r="M816" s="197"/>
      <c r="N816" s="198"/>
      <c r="O816" s="67"/>
      <c r="P816" s="67"/>
      <c r="Q816" s="67"/>
      <c r="R816" s="67"/>
      <c r="S816" s="67"/>
      <c r="T816" s="68"/>
      <c r="U816" s="37"/>
      <c r="V816" s="37"/>
      <c r="W816" s="37"/>
      <c r="X816" s="37"/>
      <c r="Y816" s="37"/>
      <c r="Z816" s="37"/>
      <c r="AA816" s="37"/>
      <c r="AB816" s="37"/>
      <c r="AC816" s="37"/>
      <c r="AD816" s="37"/>
      <c r="AE816" s="37"/>
      <c r="AT816" s="20" t="s">
        <v>167</v>
      </c>
      <c r="AU816" s="20" t="s">
        <v>81</v>
      </c>
    </row>
    <row r="817" spans="1:65" s="2" customFormat="1">
      <c r="A817" s="37"/>
      <c r="B817" s="38"/>
      <c r="C817" s="39"/>
      <c r="D817" s="199" t="s">
        <v>169</v>
      </c>
      <c r="E817" s="39"/>
      <c r="F817" s="200" t="s">
        <v>1932</v>
      </c>
      <c r="G817" s="39"/>
      <c r="H817" s="39"/>
      <c r="I817" s="196"/>
      <c r="J817" s="39"/>
      <c r="K817" s="39"/>
      <c r="L817" s="42"/>
      <c r="M817" s="197"/>
      <c r="N817" s="198"/>
      <c r="O817" s="67"/>
      <c r="P817" s="67"/>
      <c r="Q817" s="67"/>
      <c r="R817" s="67"/>
      <c r="S817" s="67"/>
      <c r="T817" s="68"/>
      <c r="U817" s="37"/>
      <c r="V817" s="37"/>
      <c r="W817" s="37"/>
      <c r="X817" s="37"/>
      <c r="Y817" s="37"/>
      <c r="Z817" s="37"/>
      <c r="AA817" s="37"/>
      <c r="AB817" s="37"/>
      <c r="AC817" s="37"/>
      <c r="AD817" s="37"/>
      <c r="AE817" s="37"/>
      <c r="AT817" s="20" t="s">
        <v>169</v>
      </c>
      <c r="AU817" s="20" t="s">
        <v>81</v>
      </c>
    </row>
    <row r="818" spans="1:65" s="13" customFormat="1">
      <c r="B818" s="201"/>
      <c r="C818" s="202"/>
      <c r="D818" s="194" t="s">
        <v>176</v>
      </c>
      <c r="E818" s="203" t="s">
        <v>19</v>
      </c>
      <c r="F818" s="204" t="s">
        <v>1915</v>
      </c>
      <c r="G818" s="202"/>
      <c r="H818" s="203" t="s">
        <v>19</v>
      </c>
      <c r="I818" s="205"/>
      <c r="J818" s="202"/>
      <c r="K818" s="202"/>
      <c r="L818" s="206"/>
      <c r="M818" s="207"/>
      <c r="N818" s="208"/>
      <c r="O818" s="208"/>
      <c r="P818" s="208"/>
      <c r="Q818" s="208"/>
      <c r="R818" s="208"/>
      <c r="S818" s="208"/>
      <c r="T818" s="209"/>
      <c r="AT818" s="210" t="s">
        <v>176</v>
      </c>
      <c r="AU818" s="210" t="s">
        <v>81</v>
      </c>
      <c r="AV818" s="13" t="s">
        <v>79</v>
      </c>
      <c r="AW818" s="13" t="s">
        <v>34</v>
      </c>
      <c r="AX818" s="13" t="s">
        <v>72</v>
      </c>
      <c r="AY818" s="210" t="s">
        <v>158</v>
      </c>
    </row>
    <row r="819" spans="1:65" s="13" customFormat="1">
      <c r="B819" s="201"/>
      <c r="C819" s="202"/>
      <c r="D819" s="194" t="s">
        <v>176</v>
      </c>
      <c r="E819" s="203" t="s">
        <v>19</v>
      </c>
      <c r="F819" s="204" t="s">
        <v>1904</v>
      </c>
      <c r="G819" s="202"/>
      <c r="H819" s="203" t="s">
        <v>19</v>
      </c>
      <c r="I819" s="205"/>
      <c r="J819" s="202"/>
      <c r="K819" s="202"/>
      <c r="L819" s="206"/>
      <c r="M819" s="207"/>
      <c r="N819" s="208"/>
      <c r="O819" s="208"/>
      <c r="P819" s="208"/>
      <c r="Q819" s="208"/>
      <c r="R819" s="208"/>
      <c r="S819" s="208"/>
      <c r="T819" s="209"/>
      <c r="AT819" s="210" t="s">
        <v>176</v>
      </c>
      <c r="AU819" s="210" t="s">
        <v>81</v>
      </c>
      <c r="AV819" s="13" t="s">
        <v>79</v>
      </c>
      <c r="AW819" s="13" t="s">
        <v>34</v>
      </c>
      <c r="AX819" s="13" t="s">
        <v>72</v>
      </c>
      <c r="AY819" s="210" t="s">
        <v>158</v>
      </c>
    </row>
    <row r="820" spans="1:65" s="14" customFormat="1" ht="20">
      <c r="B820" s="211"/>
      <c r="C820" s="212"/>
      <c r="D820" s="194" t="s">
        <v>176</v>
      </c>
      <c r="E820" s="213" t="s">
        <v>19</v>
      </c>
      <c r="F820" s="214" t="s">
        <v>1933</v>
      </c>
      <c r="G820" s="212"/>
      <c r="H820" s="215">
        <v>8.82</v>
      </c>
      <c r="I820" s="216"/>
      <c r="J820" s="212"/>
      <c r="K820" s="212"/>
      <c r="L820" s="217"/>
      <c r="M820" s="218"/>
      <c r="N820" s="219"/>
      <c r="O820" s="219"/>
      <c r="P820" s="219"/>
      <c r="Q820" s="219"/>
      <c r="R820" s="219"/>
      <c r="S820" s="219"/>
      <c r="T820" s="220"/>
      <c r="AT820" s="221" t="s">
        <v>176</v>
      </c>
      <c r="AU820" s="221" t="s">
        <v>81</v>
      </c>
      <c r="AV820" s="14" t="s">
        <v>81</v>
      </c>
      <c r="AW820" s="14" t="s">
        <v>34</v>
      </c>
      <c r="AX820" s="14" t="s">
        <v>72</v>
      </c>
      <c r="AY820" s="221" t="s">
        <v>158</v>
      </c>
    </row>
    <row r="821" spans="1:65" s="14" customFormat="1" ht="20">
      <c r="B821" s="211"/>
      <c r="C821" s="212"/>
      <c r="D821" s="194" t="s">
        <v>176</v>
      </c>
      <c r="E821" s="213" t="s">
        <v>19</v>
      </c>
      <c r="F821" s="214" t="s">
        <v>1934</v>
      </c>
      <c r="G821" s="212"/>
      <c r="H821" s="215">
        <v>13.23</v>
      </c>
      <c r="I821" s="216"/>
      <c r="J821" s="212"/>
      <c r="K821" s="212"/>
      <c r="L821" s="217"/>
      <c r="M821" s="218"/>
      <c r="N821" s="219"/>
      <c r="O821" s="219"/>
      <c r="P821" s="219"/>
      <c r="Q821" s="219"/>
      <c r="R821" s="219"/>
      <c r="S821" s="219"/>
      <c r="T821" s="220"/>
      <c r="AT821" s="221" t="s">
        <v>176</v>
      </c>
      <c r="AU821" s="221" t="s">
        <v>81</v>
      </c>
      <c r="AV821" s="14" t="s">
        <v>81</v>
      </c>
      <c r="AW821" s="14" t="s">
        <v>34</v>
      </c>
      <c r="AX821" s="14" t="s">
        <v>72</v>
      </c>
      <c r="AY821" s="221" t="s">
        <v>158</v>
      </c>
    </row>
    <row r="822" spans="1:65" s="15" customFormat="1">
      <c r="B822" s="222"/>
      <c r="C822" s="223"/>
      <c r="D822" s="194" t="s">
        <v>176</v>
      </c>
      <c r="E822" s="224" t="s">
        <v>19</v>
      </c>
      <c r="F822" s="225" t="s">
        <v>179</v>
      </c>
      <c r="G822" s="223"/>
      <c r="H822" s="226">
        <v>22.05</v>
      </c>
      <c r="I822" s="227"/>
      <c r="J822" s="223"/>
      <c r="K822" s="223"/>
      <c r="L822" s="228"/>
      <c r="M822" s="229"/>
      <c r="N822" s="230"/>
      <c r="O822" s="230"/>
      <c r="P822" s="230"/>
      <c r="Q822" s="230"/>
      <c r="R822" s="230"/>
      <c r="S822" s="230"/>
      <c r="T822" s="231"/>
      <c r="AT822" s="232" t="s">
        <v>176</v>
      </c>
      <c r="AU822" s="232" t="s">
        <v>81</v>
      </c>
      <c r="AV822" s="15" t="s">
        <v>165</v>
      </c>
      <c r="AW822" s="15" t="s">
        <v>34</v>
      </c>
      <c r="AX822" s="15" t="s">
        <v>79</v>
      </c>
      <c r="AY822" s="232" t="s">
        <v>158</v>
      </c>
    </row>
    <row r="823" spans="1:65" s="2" customFormat="1" ht="16.5" customHeight="1">
      <c r="A823" s="37"/>
      <c r="B823" s="38"/>
      <c r="C823" s="233" t="s">
        <v>1935</v>
      </c>
      <c r="D823" s="233" t="s">
        <v>220</v>
      </c>
      <c r="E823" s="234" t="s">
        <v>701</v>
      </c>
      <c r="F823" s="235" t="s">
        <v>702</v>
      </c>
      <c r="G823" s="236" t="s">
        <v>223</v>
      </c>
      <c r="H823" s="237">
        <v>4.2999999999999997E-2</v>
      </c>
      <c r="I823" s="238"/>
      <c r="J823" s="239">
        <f>ROUND(I823*H823,2)</f>
        <v>0</v>
      </c>
      <c r="K823" s="235" t="s">
        <v>164</v>
      </c>
      <c r="L823" s="240"/>
      <c r="M823" s="241" t="s">
        <v>19</v>
      </c>
      <c r="N823" s="242" t="s">
        <v>43</v>
      </c>
      <c r="O823" s="67"/>
      <c r="P823" s="190">
        <f>O823*H823</f>
        <v>0</v>
      </c>
      <c r="Q823" s="190">
        <v>1</v>
      </c>
      <c r="R823" s="190">
        <f>Q823*H823</f>
        <v>4.2999999999999997E-2</v>
      </c>
      <c r="S823" s="190">
        <v>0</v>
      </c>
      <c r="T823" s="191">
        <f>S823*H823</f>
        <v>0</v>
      </c>
      <c r="U823" s="37"/>
      <c r="V823" s="37"/>
      <c r="W823" s="37"/>
      <c r="X823" s="37"/>
      <c r="Y823" s="37"/>
      <c r="Z823" s="37"/>
      <c r="AA823" s="37"/>
      <c r="AB823" s="37"/>
      <c r="AC823" s="37"/>
      <c r="AD823" s="37"/>
      <c r="AE823" s="37"/>
      <c r="AR823" s="192" t="s">
        <v>388</v>
      </c>
      <c r="AT823" s="192" t="s">
        <v>220</v>
      </c>
      <c r="AU823" s="192" t="s">
        <v>81</v>
      </c>
      <c r="AY823" s="20" t="s">
        <v>158</v>
      </c>
      <c r="BE823" s="193">
        <f>IF(N823="základní",J823,0)</f>
        <v>0</v>
      </c>
      <c r="BF823" s="193">
        <f>IF(N823="snížená",J823,0)</f>
        <v>0</v>
      </c>
      <c r="BG823" s="193">
        <f>IF(N823="zákl. přenesená",J823,0)</f>
        <v>0</v>
      </c>
      <c r="BH823" s="193">
        <f>IF(N823="sníž. přenesená",J823,0)</f>
        <v>0</v>
      </c>
      <c r="BI823" s="193">
        <f>IF(N823="nulová",J823,0)</f>
        <v>0</v>
      </c>
      <c r="BJ823" s="20" t="s">
        <v>79</v>
      </c>
      <c r="BK823" s="193">
        <f>ROUND(I823*H823,2)</f>
        <v>0</v>
      </c>
      <c r="BL823" s="20" t="s">
        <v>279</v>
      </c>
      <c r="BM823" s="192" t="s">
        <v>1936</v>
      </c>
    </row>
    <row r="824" spans="1:65" s="2" customFormat="1">
      <c r="A824" s="37"/>
      <c r="B824" s="38"/>
      <c r="C824" s="39"/>
      <c r="D824" s="194" t="s">
        <v>167</v>
      </c>
      <c r="E824" s="39"/>
      <c r="F824" s="195" t="s">
        <v>702</v>
      </c>
      <c r="G824" s="39"/>
      <c r="H824" s="39"/>
      <c r="I824" s="196"/>
      <c r="J824" s="39"/>
      <c r="K824" s="39"/>
      <c r="L824" s="42"/>
      <c r="M824" s="197"/>
      <c r="N824" s="198"/>
      <c r="O824" s="67"/>
      <c r="P824" s="67"/>
      <c r="Q824" s="67"/>
      <c r="R824" s="67"/>
      <c r="S824" s="67"/>
      <c r="T824" s="68"/>
      <c r="U824" s="37"/>
      <c r="V824" s="37"/>
      <c r="W824" s="37"/>
      <c r="X824" s="37"/>
      <c r="Y824" s="37"/>
      <c r="Z824" s="37"/>
      <c r="AA824" s="37"/>
      <c r="AB824" s="37"/>
      <c r="AC824" s="37"/>
      <c r="AD824" s="37"/>
      <c r="AE824" s="37"/>
      <c r="AT824" s="20" t="s">
        <v>167</v>
      </c>
      <c r="AU824" s="20" t="s">
        <v>81</v>
      </c>
    </row>
    <row r="825" spans="1:65" s="2" customFormat="1" ht="18">
      <c r="A825" s="37"/>
      <c r="B825" s="38"/>
      <c r="C825" s="39"/>
      <c r="D825" s="194" t="s">
        <v>862</v>
      </c>
      <c r="E825" s="39"/>
      <c r="F825" s="246" t="s">
        <v>1937</v>
      </c>
      <c r="G825" s="39"/>
      <c r="H825" s="39"/>
      <c r="I825" s="196"/>
      <c r="J825" s="39"/>
      <c r="K825" s="39"/>
      <c r="L825" s="42"/>
      <c r="M825" s="197"/>
      <c r="N825" s="198"/>
      <c r="O825" s="67"/>
      <c r="P825" s="67"/>
      <c r="Q825" s="67"/>
      <c r="R825" s="67"/>
      <c r="S825" s="67"/>
      <c r="T825" s="68"/>
      <c r="U825" s="37"/>
      <c r="V825" s="37"/>
      <c r="W825" s="37"/>
      <c r="X825" s="37"/>
      <c r="Y825" s="37"/>
      <c r="Z825" s="37"/>
      <c r="AA825" s="37"/>
      <c r="AB825" s="37"/>
      <c r="AC825" s="37"/>
      <c r="AD825" s="37"/>
      <c r="AE825" s="37"/>
      <c r="AT825" s="20" t="s">
        <v>862</v>
      </c>
      <c r="AU825" s="20" t="s">
        <v>81</v>
      </c>
    </row>
    <row r="826" spans="1:65" s="14" customFormat="1">
      <c r="B826" s="211"/>
      <c r="C826" s="212"/>
      <c r="D826" s="194" t="s">
        <v>176</v>
      </c>
      <c r="E826" s="213" t="s">
        <v>19</v>
      </c>
      <c r="F826" s="214" t="s">
        <v>1938</v>
      </c>
      <c r="G826" s="212"/>
      <c r="H826" s="215">
        <v>4.2999999999999997E-2</v>
      </c>
      <c r="I826" s="216"/>
      <c r="J826" s="212"/>
      <c r="K826" s="212"/>
      <c r="L826" s="217"/>
      <c r="M826" s="218"/>
      <c r="N826" s="219"/>
      <c r="O826" s="219"/>
      <c r="P826" s="219"/>
      <c r="Q826" s="219"/>
      <c r="R826" s="219"/>
      <c r="S826" s="219"/>
      <c r="T826" s="220"/>
      <c r="AT826" s="221" t="s">
        <v>176</v>
      </c>
      <c r="AU826" s="221" t="s">
        <v>81</v>
      </c>
      <c r="AV826" s="14" t="s">
        <v>81</v>
      </c>
      <c r="AW826" s="14" t="s">
        <v>34</v>
      </c>
      <c r="AX826" s="14" t="s">
        <v>72</v>
      </c>
      <c r="AY826" s="221" t="s">
        <v>158</v>
      </c>
    </row>
    <row r="827" spans="1:65" s="15" customFormat="1">
      <c r="B827" s="222"/>
      <c r="C827" s="223"/>
      <c r="D827" s="194" t="s">
        <v>176</v>
      </c>
      <c r="E827" s="224" t="s">
        <v>19</v>
      </c>
      <c r="F827" s="225" t="s">
        <v>179</v>
      </c>
      <c r="G827" s="223"/>
      <c r="H827" s="226">
        <v>4.2999999999999997E-2</v>
      </c>
      <c r="I827" s="227"/>
      <c r="J827" s="223"/>
      <c r="K827" s="223"/>
      <c r="L827" s="228"/>
      <c r="M827" s="229"/>
      <c r="N827" s="230"/>
      <c r="O827" s="230"/>
      <c r="P827" s="230"/>
      <c r="Q827" s="230"/>
      <c r="R827" s="230"/>
      <c r="S827" s="230"/>
      <c r="T827" s="231"/>
      <c r="AT827" s="232" t="s">
        <v>176</v>
      </c>
      <c r="AU827" s="232" t="s">
        <v>81</v>
      </c>
      <c r="AV827" s="15" t="s">
        <v>165</v>
      </c>
      <c r="AW827" s="15" t="s">
        <v>34</v>
      </c>
      <c r="AX827" s="15" t="s">
        <v>79</v>
      </c>
      <c r="AY827" s="232" t="s">
        <v>158</v>
      </c>
    </row>
    <row r="828" spans="1:65" s="2" customFormat="1" ht="16.5" customHeight="1">
      <c r="A828" s="37"/>
      <c r="B828" s="38"/>
      <c r="C828" s="233" t="s">
        <v>1939</v>
      </c>
      <c r="D828" s="233" t="s">
        <v>220</v>
      </c>
      <c r="E828" s="234" t="s">
        <v>712</v>
      </c>
      <c r="F828" s="235" t="s">
        <v>713</v>
      </c>
      <c r="G828" s="236" t="s">
        <v>223</v>
      </c>
      <c r="H828" s="237">
        <v>0.02</v>
      </c>
      <c r="I828" s="238"/>
      <c r="J828" s="239">
        <f>ROUND(I828*H828,2)</f>
        <v>0</v>
      </c>
      <c r="K828" s="235" t="s">
        <v>164</v>
      </c>
      <c r="L828" s="240"/>
      <c r="M828" s="241" t="s">
        <v>19</v>
      </c>
      <c r="N828" s="242" t="s">
        <v>43</v>
      </c>
      <c r="O828" s="67"/>
      <c r="P828" s="190">
        <f>O828*H828</f>
        <v>0</v>
      </c>
      <c r="Q828" s="190">
        <v>1</v>
      </c>
      <c r="R828" s="190">
        <f>Q828*H828</f>
        <v>0.02</v>
      </c>
      <c r="S828" s="190">
        <v>0</v>
      </c>
      <c r="T828" s="191">
        <f>S828*H828</f>
        <v>0</v>
      </c>
      <c r="U828" s="37"/>
      <c r="V828" s="37"/>
      <c r="W828" s="37"/>
      <c r="X828" s="37"/>
      <c r="Y828" s="37"/>
      <c r="Z828" s="37"/>
      <c r="AA828" s="37"/>
      <c r="AB828" s="37"/>
      <c r="AC828" s="37"/>
      <c r="AD828" s="37"/>
      <c r="AE828" s="37"/>
      <c r="AR828" s="192" t="s">
        <v>388</v>
      </c>
      <c r="AT828" s="192" t="s">
        <v>220</v>
      </c>
      <c r="AU828" s="192" t="s">
        <v>81</v>
      </c>
      <c r="AY828" s="20" t="s">
        <v>158</v>
      </c>
      <c r="BE828" s="193">
        <f>IF(N828="základní",J828,0)</f>
        <v>0</v>
      </c>
      <c r="BF828" s="193">
        <f>IF(N828="snížená",J828,0)</f>
        <v>0</v>
      </c>
      <c r="BG828" s="193">
        <f>IF(N828="zákl. přenesená",J828,0)</f>
        <v>0</v>
      </c>
      <c r="BH828" s="193">
        <f>IF(N828="sníž. přenesená",J828,0)</f>
        <v>0</v>
      </c>
      <c r="BI828" s="193">
        <f>IF(N828="nulová",J828,0)</f>
        <v>0</v>
      </c>
      <c r="BJ828" s="20" t="s">
        <v>79</v>
      </c>
      <c r="BK828" s="193">
        <f>ROUND(I828*H828,2)</f>
        <v>0</v>
      </c>
      <c r="BL828" s="20" t="s">
        <v>279</v>
      </c>
      <c r="BM828" s="192" t="s">
        <v>1940</v>
      </c>
    </row>
    <row r="829" spans="1:65" s="2" customFormat="1">
      <c r="A829" s="37"/>
      <c r="B829" s="38"/>
      <c r="C829" s="39"/>
      <c r="D829" s="194" t="s">
        <v>167</v>
      </c>
      <c r="E829" s="39"/>
      <c r="F829" s="195" t="s">
        <v>713</v>
      </c>
      <c r="G829" s="39"/>
      <c r="H829" s="39"/>
      <c r="I829" s="196"/>
      <c r="J829" s="39"/>
      <c r="K829" s="39"/>
      <c r="L829" s="42"/>
      <c r="M829" s="197"/>
      <c r="N829" s="198"/>
      <c r="O829" s="67"/>
      <c r="P829" s="67"/>
      <c r="Q829" s="67"/>
      <c r="R829" s="67"/>
      <c r="S829" s="67"/>
      <c r="T829" s="68"/>
      <c r="U829" s="37"/>
      <c r="V829" s="37"/>
      <c r="W829" s="37"/>
      <c r="X829" s="37"/>
      <c r="Y829" s="37"/>
      <c r="Z829" s="37"/>
      <c r="AA829" s="37"/>
      <c r="AB829" s="37"/>
      <c r="AC829" s="37"/>
      <c r="AD829" s="37"/>
      <c r="AE829" s="37"/>
      <c r="AT829" s="20" t="s">
        <v>167</v>
      </c>
      <c r="AU829" s="20" t="s">
        <v>81</v>
      </c>
    </row>
    <row r="830" spans="1:65" s="2" customFormat="1" ht="18">
      <c r="A830" s="37"/>
      <c r="B830" s="38"/>
      <c r="C830" s="39"/>
      <c r="D830" s="194" t="s">
        <v>862</v>
      </c>
      <c r="E830" s="39"/>
      <c r="F830" s="246" t="s">
        <v>1941</v>
      </c>
      <c r="G830" s="39"/>
      <c r="H830" s="39"/>
      <c r="I830" s="196"/>
      <c r="J830" s="39"/>
      <c r="K830" s="39"/>
      <c r="L830" s="42"/>
      <c r="M830" s="197"/>
      <c r="N830" s="198"/>
      <c r="O830" s="67"/>
      <c r="P830" s="67"/>
      <c r="Q830" s="67"/>
      <c r="R830" s="67"/>
      <c r="S830" s="67"/>
      <c r="T830" s="68"/>
      <c r="U830" s="37"/>
      <c r="V830" s="37"/>
      <c r="W830" s="37"/>
      <c r="X830" s="37"/>
      <c r="Y830" s="37"/>
      <c r="Z830" s="37"/>
      <c r="AA830" s="37"/>
      <c r="AB830" s="37"/>
      <c r="AC830" s="37"/>
      <c r="AD830" s="37"/>
      <c r="AE830" s="37"/>
      <c r="AT830" s="20" t="s">
        <v>862</v>
      </c>
      <c r="AU830" s="20" t="s">
        <v>81</v>
      </c>
    </row>
    <row r="831" spans="1:65" s="14" customFormat="1">
      <c r="B831" s="211"/>
      <c r="C831" s="212"/>
      <c r="D831" s="194" t="s">
        <v>176</v>
      </c>
      <c r="E831" s="213" t="s">
        <v>19</v>
      </c>
      <c r="F831" s="214" t="s">
        <v>1942</v>
      </c>
      <c r="G831" s="212"/>
      <c r="H831" s="215">
        <v>0.02</v>
      </c>
      <c r="I831" s="216"/>
      <c r="J831" s="212"/>
      <c r="K831" s="212"/>
      <c r="L831" s="217"/>
      <c r="M831" s="218"/>
      <c r="N831" s="219"/>
      <c r="O831" s="219"/>
      <c r="P831" s="219"/>
      <c r="Q831" s="219"/>
      <c r="R831" s="219"/>
      <c r="S831" s="219"/>
      <c r="T831" s="220"/>
      <c r="AT831" s="221" t="s">
        <v>176</v>
      </c>
      <c r="AU831" s="221" t="s">
        <v>81</v>
      </c>
      <c r="AV831" s="14" t="s">
        <v>81</v>
      </c>
      <c r="AW831" s="14" t="s">
        <v>34</v>
      </c>
      <c r="AX831" s="14" t="s">
        <v>72</v>
      </c>
      <c r="AY831" s="221" t="s">
        <v>158</v>
      </c>
    </row>
    <row r="832" spans="1:65" s="15" customFormat="1">
      <c r="B832" s="222"/>
      <c r="C832" s="223"/>
      <c r="D832" s="194" t="s">
        <v>176</v>
      </c>
      <c r="E832" s="224" t="s">
        <v>19</v>
      </c>
      <c r="F832" s="225" t="s">
        <v>179</v>
      </c>
      <c r="G832" s="223"/>
      <c r="H832" s="226">
        <v>0.02</v>
      </c>
      <c r="I832" s="227"/>
      <c r="J832" s="223"/>
      <c r="K832" s="223"/>
      <c r="L832" s="228"/>
      <c r="M832" s="229"/>
      <c r="N832" s="230"/>
      <c r="O832" s="230"/>
      <c r="P832" s="230"/>
      <c r="Q832" s="230"/>
      <c r="R832" s="230"/>
      <c r="S832" s="230"/>
      <c r="T832" s="231"/>
      <c r="AT832" s="232" t="s">
        <v>176</v>
      </c>
      <c r="AU832" s="232" t="s">
        <v>81</v>
      </c>
      <c r="AV832" s="15" t="s">
        <v>165</v>
      </c>
      <c r="AW832" s="15" t="s">
        <v>34</v>
      </c>
      <c r="AX832" s="15" t="s">
        <v>79</v>
      </c>
      <c r="AY832" s="232" t="s">
        <v>158</v>
      </c>
    </row>
    <row r="833" spans="1:65" s="2" customFormat="1" ht="24.25" customHeight="1">
      <c r="A833" s="37"/>
      <c r="B833" s="38"/>
      <c r="C833" s="181" t="s">
        <v>1943</v>
      </c>
      <c r="D833" s="181" t="s">
        <v>160</v>
      </c>
      <c r="E833" s="182" t="s">
        <v>1944</v>
      </c>
      <c r="F833" s="183" t="s">
        <v>1945</v>
      </c>
      <c r="G833" s="184" t="s">
        <v>163</v>
      </c>
      <c r="H833" s="185">
        <v>70.2</v>
      </c>
      <c r="I833" s="186"/>
      <c r="J833" s="187">
        <f>ROUND(I833*H833,2)</f>
        <v>0</v>
      </c>
      <c r="K833" s="183" t="s">
        <v>164</v>
      </c>
      <c r="L833" s="42"/>
      <c r="M833" s="188" t="s">
        <v>19</v>
      </c>
      <c r="N833" s="189" t="s">
        <v>43</v>
      </c>
      <c r="O833" s="67"/>
      <c r="P833" s="190">
        <f>O833*H833</f>
        <v>0</v>
      </c>
      <c r="Q833" s="190">
        <v>0</v>
      </c>
      <c r="R833" s="190">
        <f>Q833*H833</f>
        <v>0</v>
      </c>
      <c r="S833" s="190">
        <v>0</v>
      </c>
      <c r="T833" s="191">
        <f>S833*H833</f>
        <v>0</v>
      </c>
      <c r="U833" s="37"/>
      <c r="V833" s="37"/>
      <c r="W833" s="37"/>
      <c r="X833" s="37"/>
      <c r="Y833" s="37"/>
      <c r="Z833" s="37"/>
      <c r="AA833" s="37"/>
      <c r="AB833" s="37"/>
      <c r="AC833" s="37"/>
      <c r="AD833" s="37"/>
      <c r="AE833" s="37"/>
      <c r="AR833" s="192" t="s">
        <v>279</v>
      </c>
      <c r="AT833" s="192" t="s">
        <v>160</v>
      </c>
      <c r="AU833" s="192" t="s">
        <v>81</v>
      </c>
      <c r="AY833" s="20" t="s">
        <v>158</v>
      </c>
      <c r="BE833" s="193">
        <f>IF(N833="základní",J833,0)</f>
        <v>0</v>
      </c>
      <c r="BF833" s="193">
        <f>IF(N833="snížená",J833,0)</f>
        <v>0</v>
      </c>
      <c r="BG833" s="193">
        <f>IF(N833="zákl. přenesená",J833,0)</f>
        <v>0</v>
      </c>
      <c r="BH833" s="193">
        <f>IF(N833="sníž. přenesená",J833,0)</f>
        <v>0</v>
      </c>
      <c r="BI833" s="193">
        <f>IF(N833="nulová",J833,0)</f>
        <v>0</v>
      </c>
      <c r="BJ833" s="20" t="s">
        <v>79</v>
      </c>
      <c r="BK833" s="193">
        <f>ROUND(I833*H833,2)</f>
        <v>0</v>
      </c>
      <c r="BL833" s="20" t="s">
        <v>279</v>
      </c>
      <c r="BM833" s="192" t="s">
        <v>1946</v>
      </c>
    </row>
    <row r="834" spans="1:65" s="2" customFormat="1" ht="18">
      <c r="A834" s="37"/>
      <c r="B834" s="38"/>
      <c r="C834" s="39"/>
      <c r="D834" s="194" t="s">
        <v>167</v>
      </c>
      <c r="E834" s="39"/>
      <c r="F834" s="195" t="s">
        <v>1947</v>
      </c>
      <c r="G834" s="39"/>
      <c r="H834" s="39"/>
      <c r="I834" s="196"/>
      <c r="J834" s="39"/>
      <c r="K834" s="39"/>
      <c r="L834" s="42"/>
      <c r="M834" s="197"/>
      <c r="N834" s="198"/>
      <c r="O834" s="67"/>
      <c r="P834" s="67"/>
      <c r="Q834" s="67"/>
      <c r="R834" s="67"/>
      <c r="S834" s="67"/>
      <c r="T834" s="68"/>
      <c r="U834" s="37"/>
      <c r="V834" s="37"/>
      <c r="W834" s="37"/>
      <c r="X834" s="37"/>
      <c r="Y834" s="37"/>
      <c r="Z834" s="37"/>
      <c r="AA834" s="37"/>
      <c r="AB834" s="37"/>
      <c r="AC834" s="37"/>
      <c r="AD834" s="37"/>
      <c r="AE834" s="37"/>
      <c r="AT834" s="20" t="s">
        <v>167</v>
      </c>
      <c r="AU834" s="20" t="s">
        <v>81</v>
      </c>
    </row>
    <row r="835" spans="1:65" s="2" customFormat="1">
      <c r="A835" s="37"/>
      <c r="B835" s="38"/>
      <c r="C835" s="39"/>
      <c r="D835" s="199" t="s">
        <v>169</v>
      </c>
      <c r="E835" s="39"/>
      <c r="F835" s="200" t="s">
        <v>1948</v>
      </c>
      <c r="G835" s="39"/>
      <c r="H835" s="39"/>
      <c r="I835" s="196"/>
      <c r="J835" s="39"/>
      <c r="K835" s="39"/>
      <c r="L835" s="42"/>
      <c r="M835" s="197"/>
      <c r="N835" s="198"/>
      <c r="O835" s="67"/>
      <c r="P835" s="67"/>
      <c r="Q835" s="67"/>
      <c r="R835" s="67"/>
      <c r="S835" s="67"/>
      <c r="T835" s="68"/>
      <c r="U835" s="37"/>
      <c r="V835" s="37"/>
      <c r="W835" s="37"/>
      <c r="X835" s="37"/>
      <c r="Y835" s="37"/>
      <c r="Z835" s="37"/>
      <c r="AA835" s="37"/>
      <c r="AB835" s="37"/>
      <c r="AC835" s="37"/>
      <c r="AD835" s="37"/>
      <c r="AE835" s="37"/>
      <c r="AT835" s="20" t="s">
        <v>169</v>
      </c>
      <c r="AU835" s="20" t="s">
        <v>81</v>
      </c>
    </row>
    <row r="836" spans="1:65" s="13" customFormat="1">
      <c r="B836" s="201"/>
      <c r="C836" s="202"/>
      <c r="D836" s="194" t="s">
        <v>176</v>
      </c>
      <c r="E836" s="203" t="s">
        <v>19</v>
      </c>
      <c r="F836" s="204" t="s">
        <v>1906</v>
      </c>
      <c r="G836" s="202"/>
      <c r="H836" s="203" t="s">
        <v>19</v>
      </c>
      <c r="I836" s="205"/>
      <c r="J836" s="202"/>
      <c r="K836" s="202"/>
      <c r="L836" s="206"/>
      <c r="M836" s="207"/>
      <c r="N836" s="208"/>
      <c r="O836" s="208"/>
      <c r="P836" s="208"/>
      <c r="Q836" s="208"/>
      <c r="R836" s="208"/>
      <c r="S836" s="208"/>
      <c r="T836" s="209"/>
      <c r="AT836" s="210" t="s">
        <v>176</v>
      </c>
      <c r="AU836" s="210" t="s">
        <v>81</v>
      </c>
      <c r="AV836" s="13" t="s">
        <v>79</v>
      </c>
      <c r="AW836" s="13" t="s">
        <v>34</v>
      </c>
      <c r="AX836" s="13" t="s">
        <v>72</v>
      </c>
      <c r="AY836" s="210" t="s">
        <v>158</v>
      </c>
    </row>
    <row r="837" spans="1:65" s="14" customFormat="1">
      <c r="B837" s="211"/>
      <c r="C837" s="212"/>
      <c r="D837" s="194" t="s">
        <v>176</v>
      </c>
      <c r="E837" s="213" t="s">
        <v>19</v>
      </c>
      <c r="F837" s="214" t="s">
        <v>1907</v>
      </c>
      <c r="G837" s="212"/>
      <c r="H837" s="215">
        <v>35.1</v>
      </c>
      <c r="I837" s="216"/>
      <c r="J837" s="212"/>
      <c r="K837" s="212"/>
      <c r="L837" s="217"/>
      <c r="M837" s="218"/>
      <c r="N837" s="219"/>
      <c r="O837" s="219"/>
      <c r="P837" s="219"/>
      <c r="Q837" s="219"/>
      <c r="R837" s="219"/>
      <c r="S837" s="219"/>
      <c r="T837" s="220"/>
      <c r="AT837" s="221" t="s">
        <v>176</v>
      </c>
      <c r="AU837" s="221" t="s">
        <v>81</v>
      </c>
      <c r="AV837" s="14" t="s">
        <v>81</v>
      </c>
      <c r="AW837" s="14" t="s">
        <v>34</v>
      </c>
      <c r="AX837" s="14" t="s">
        <v>72</v>
      </c>
      <c r="AY837" s="221" t="s">
        <v>158</v>
      </c>
    </row>
    <row r="838" spans="1:65" s="14" customFormat="1">
      <c r="B838" s="211"/>
      <c r="C838" s="212"/>
      <c r="D838" s="194" t="s">
        <v>176</v>
      </c>
      <c r="E838" s="213" t="s">
        <v>19</v>
      </c>
      <c r="F838" s="214" t="s">
        <v>1908</v>
      </c>
      <c r="G838" s="212"/>
      <c r="H838" s="215">
        <v>35.1</v>
      </c>
      <c r="I838" s="216"/>
      <c r="J838" s="212"/>
      <c r="K838" s="212"/>
      <c r="L838" s="217"/>
      <c r="M838" s="218"/>
      <c r="N838" s="219"/>
      <c r="O838" s="219"/>
      <c r="P838" s="219"/>
      <c r="Q838" s="219"/>
      <c r="R838" s="219"/>
      <c r="S838" s="219"/>
      <c r="T838" s="220"/>
      <c r="AT838" s="221" t="s">
        <v>176</v>
      </c>
      <c r="AU838" s="221" t="s">
        <v>81</v>
      </c>
      <c r="AV838" s="14" t="s">
        <v>81</v>
      </c>
      <c r="AW838" s="14" t="s">
        <v>34</v>
      </c>
      <c r="AX838" s="14" t="s">
        <v>72</v>
      </c>
      <c r="AY838" s="221" t="s">
        <v>158</v>
      </c>
    </row>
    <row r="839" spans="1:65" s="15" customFormat="1">
      <c r="B839" s="222"/>
      <c r="C839" s="223"/>
      <c r="D839" s="194" t="s">
        <v>176</v>
      </c>
      <c r="E839" s="224" t="s">
        <v>19</v>
      </c>
      <c r="F839" s="225" t="s">
        <v>179</v>
      </c>
      <c r="G839" s="223"/>
      <c r="H839" s="226">
        <v>70.2</v>
      </c>
      <c r="I839" s="227"/>
      <c r="J839" s="223"/>
      <c r="K839" s="223"/>
      <c r="L839" s="228"/>
      <c r="M839" s="229"/>
      <c r="N839" s="230"/>
      <c r="O839" s="230"/>
      <c r="P839" s="230"/>
      <c r="Q839" s="230"/>
      <c r="R839" s="230"/>
      <c r="S839" s="230"/>
      <c r="T839" s="231"/>
      <c r="AT839" s="232" t="s">
        <v>176</v>
      </c>
      <c r="AU839" s="232" t="s">
        <v>81</v>
      </c>
      <c r="AV839" s="15" t="s">
        <v>165</v>
      </c>
      <c r="AW839" s="15" t="s">
        <v>34</v>
      </c>
      <c r="AX839" s="15" t="s">
        <v>79</v>
      </c>
      <c r="AY839" s="232" t="s">
        <v>158</v>
      </c>
    </row>
    <row r="840" spans="1:65" s="2" customFormat="1" ht="24.25" customHeight="1">
      <c r="A840" s="37"/>
      <c r="B840" s="38"/>
      <c r="C840" s="181" t="s">
        <v>1949</v>
      </c>
      <c r="D840" s="181" t="s">
        <v>160</v>
      </c>
      <c r="E840" s="182" t="s">
        <v>1950</v>
      </c>
      <c r="F840" s="183" t="s">
        <v>1951</v>
      </c>
      <c r="G840" s="184" t="s">
        <v>163</v>
      </c>
      <c r="H840" s="185">
        <v>9.7159999999999993</v>
      </c>
      <c r="I840" s="186"/>
      <c r="J840" s="187">
        <f>ROUND(I840*H840,2)</f>
        <v>0</v>
      </c>
      <c r="K840" s="183" t="s">
        <v>164</v>
      </c>
      <c r="L840" s="42"/>
      <c r="M840" s="188" t="s">
        <v>19</v>
      </c>
      <c r="N840" s="189" t="s">
        <v>43</v>
      </c>
      <c r="O840" s="67"/>
      <c r="P840" s="190">
        <f>O840*H840</f>
        <v>0</v>
      </c>
      <c r="Q840" s="190">
        <v>0</v>
      </c>
      <c r="R840" s="190">
        <f>Q840*H840</f>
        <v>0</v>
      </c>
      <c r="S840" s="190">
        <v>0</v>
      </c>
      <c r="T840" s="191">
        <f>S840*H840</f>
        <v>0</v>
      </c>
      <c r="U840" s="37"/>
      <c r="V840" s="37"/>
      <c r="W840" s="37"/>
      <c r="X840" s="37"/>
      <c r="Y840" s="37"/>
      <c r="Z840" s="37"/>
      <c r="AA840" s="37"/>
      <c r="AB840" s="37"/>
      <c r="AC840" s="37"/>
      <c r="AD840" s="37"/>
      <c r="AE840" s="37"/>
      <c r="AR840" s="192" t="s">
        <v>279</v>
      </c>
      <c r="AT840" s="192" t="s">
        <v>160</v>
      </c>
      <c r="AU840" s="192" t="s">
        <v>81</v>
      </c>
      <c r="AY840" s="20" t="s">
        <v>158</v>
      </c>
      <c r="BE840" s="193">
        <f>IF(N840="základní",J840,0)</f>
        <v>0</v>
      </c>
      <c r="BF840" s="193">
        <f>IF(N840="snížená",J840,0)</f>
        <v>0</v>
      </c>
      <c r="BG840" s="193">
        <f>IF(N840="zákl. přenesená",J840,0)</f>
        <v>0</v>
      </c>
      <c r="BH840" s="193">
        <f>IF(N840="sníž. přenesená",J840,0)</f>
        <v>0</v>
      </c>
      <c r="BI840" s="193">
        <f>IF(N840="nulová",J840,0)</f>
        <v>0</v>
      </c>
      <c r="BJ840" s="20" t="s">
        <v>79</v>
      </c>
      <c r="BK840" s="193">
        <f>ROUND(I840*H840,2)</f>
        <v>0</v>
      </c>
      <c r="BL840" s="20" t="s">
        <v>279</v>
      </c>
      <c r="BM840" s="192" t="s">
        <v>1952</v>
      </c>
    </row>
    <row r="841" spans="1:65" s="2" customFormat="1" ht="18">
      <c r="A841" s="37"/>
      <c r="B841" s="38"/>
      <c r="C841" s="39"/>
      <c r="D841" s="194" t="s">
        <v>167</v>
      </c>
      <c r="E841" s="39"/>
      <c r="F841" s="195" t="s">
        <v>1953</v>
      </c>
      <c r="G841" s="39"/>
      <c r="H841" s="39"/>
      <c r="I841" s="196"/>
      <c r="J841" s="39"/>
      <c r="K841" s="39"/>
      <c r="L841" s="42"/>
      <c r="M841" s="197"/>
      <c r="N841" s="198"/>
      <c r="O841" s="67"/>
      <c r="P841" s="67"/>
      <c r="Q841" s="67"/>
      <c r="R841" s="67"/>
      <c r="S841" s="67"/>
      <c r="T841" s="68"/>
      <c r="U841" s="37"/>
      <c r="V841" s="37"/>
      <c r="W841" s="37"/>
      <c r="X841" s="37"/>
      <c r="Y841" s="37"/>
      <c r="Z841" s="37"/>
      <c r="AA841" s="37"/>
      <c r="AB841" s="37"/>
      <c r="AC841" s="37"/>
      <c r="AD841" s="37"/>
      <c r="AE841" s="37"/>
      <c r="AT841" s="20" t="s">
        <v>167</v>
      </c>
      <c r="AU841" s="20" t="s">
        <v>81</v>
      </c>
    </row>
    <row r="842" spans="1:65" s="2" customFormat="1">
      <c r="A842" s="37"/>
      <c r="B842" s="38"/>
      <c r="C842" s="39"/>
      <c r="D842" s="199" t="s">
        <v>169</v>
      </c>
      <c r="E842" s="39"/>
      <c r="F842" s="200" t="s">
        <v>1954</v>
      </c>
      <c r="G842" s="39"/>
      <c r="H842" s="39"/>
      <c r="I842" s="196"/>
      <c r="J842" s="39"/>
      <c r="K842" s="39"/>
      <c r="L842" s="42"/>
      <c r="M842" s="197"/>
      <c r="N842" s="198"/>
      <c r="O842" s="67"/>
      <c r="P842" s="67"/>
      <c r="Q842" s="67"/>
      <c r="R842" s="67"/>
      <c r="S842" s="67"/>
      <c r="T842" s="68"/>
      <c r="U842" s="37"/>
      <c r="V842" s="37"/>
      <c r="W842" s="37"/>
      <c r="X842" s="37"/>
      <c r="Y842" s="37"/>
      <c r="Z842" s="37"/>
      <c r="AA842" s="37"/>
      <c r="AB842" s="37"/>
      <c r="AC842" s="37"/>
      <c r="AD842" s="37"/>
      <c r="AE842" s="37"/>
      <c r="AT842" s="20" t="s">
        <v>169</v>
      </c>
      <c r="AU842" s="20" t="s">
        <v>81</v>
      </c>
    </row>
    <row r="843" spans="1:65" s="13" customFormat="1">
      <c r="B843" s="201"/>
      <c r="C843" s="202"/>
      <c r="D843" s="194" t="s">
        <v>176</v>
      </c>
      <c r="E843" s="203" t="s">
        <v>19</v>
      </c>
      <c r="F843" s="204" t="s">
        <v>1955</v>
      </c>
      <c r="G843" s="202"/>
      <c r="H843" s="203" t="s">
        <v>19</v>
      </c>
      <c r="I843" s="205"/>
      <c r="J843" s="202"/>
      <c r="K843" s="202"/>
      <c r="L843" s="206"/>
      <c r="M843" s="207"/>
      <c r="N843" s="208"/>
      <c r="O843" s="208"/>
      <c r="P843" s="208"/>
      <c r="Q843" s="208"/>
      <c r="R843" s="208"/>
      <c r="S843" s="208"/>
      <c r="T843" s="209"/>
      <c r="AT843" s="210" t="s">
        <v>176</v>
      </c>
      <c r="AU843" s="210" t="s">
        <v>81</v>
      </c>
      <c r="AV843" s="13" t="s">
        <v>79</v>
      </c>
      <c r="AW843" s="13" t="s">
        <v>34</v>
      </c>
      <c r="AX843" s="13" t="s">
        <v>72</v>
      </c>
      <c r="AY843" s="210" t="s">
        <v>158</v>
      </c>
    </row>
    <row r="844" spans="1:65" s="14" customFormat="1">
      <c r="B844" s="211"/>
      <c r="C844" s="212"/>
      <c r="D844" s="194" t="s">
        <v>176</v>
      </c>
      <c r="E844" s="213" t="s">
        <v>19</v>
      </c>
      <c r="F844" s="214" t="s">
        <v>1956</v>
      </c>
      <c r="G844" s="212"/>
      <c r="H844" s="215">
        <v>9.7159999999999993</v>
      </c>
      <c r="I844" s="216"/>
      <c r="J844" s="212"/>
      <c r="K844" s="212"/>
      <c r="L844" s="217"/>
      <c r="M844" s="218"/>
      <c r="N844" s="219"/>
      <c r="O844" s="219"/>
      <c r="P844" s="219"/>
      <c r="Q844" s="219"/>
      <c r="R844" s="219"/>
      <c r="S844" s="219"/>
      <c r="T844" s="220"/>
      <c r="AT844" s="221" t="s">
        <v>176</v>
      </c>
      <c r="AU844" s="221" t="s">
        <v>81</v>
      </c>
      <c r="AV844" s="14" t="s">
        <v>81</v>
      </c>
      <c r="AW844" s="14" t="s">
        <v>34</v>
      </c>
      <c r="AX844" s="14" t="s">
        <v>72</v>
      </c>
      <c r="AY844" s="221" t="s">
        <v>158</v>
      </c>
    </row>
    <row r="845" spans="1:65" s="15" customFormat="1">
      <c r="B845" s="222"/>
      <c r="C845" s="223"/>
      <c r="D845" s="194" t="s">
        <v>176</v>
      </c>
      <c r="E845" s="224" t="s">
        <v>19</v>
      </c>
      <c r="F845" s="225" t="s">
        <v>179</v>
      </c>
      <c r="G845" s="223"/>
      <c r="H845" s="226">
        <v>9.7159999999999993</v>
      </c>
      <c r="I845" s="227"/>
      <c r="J845" s="223"/>
      <c r="K845" s="223"/>
      <c r="L845" s="228"/>
      <c r="M845" s="229"/>
      <c r="N845" s="230"/>
      <c r="O845" s="230"/>
      <c r="P845" s="230"/>
      <c r="Q845" s="230"/>
      <c r="R845" s="230"/>
      <c r="S845" s="230"/>
      <c r="T845" s="231"/>
      <c r="AT845" s="232" t="s">
        <v>176</v>
      </c>
      <c r="AU845" s="232" t="s">
        <v>81</v>
      </c>
      <c r="AV845" s="15" t="s">
        <v>165</v>
      </c>
      <c r="AW845" s="15" t="s">
        <v>34</v>
      </c>
      <c r="AX845" s="15" t="s">
        <v>79</v>
      </c>
      <c r="AY845" s="232" t="s">
        <v>158</v>
      </c>
    </row>
    <row r="846" spans="1:65" s="2" customFormat="1" ht="37.9" customHeight="1">
      <c r="A846" s="37"/>
      <c r="B846" s="38"/>
      <c r="C846" s="233" t="s">
        <v>1957</v>
      </c>
      <c r="D846" s="233" t="s">
        <v>220</v>
      </c>
      <c r="E846" s="234" t="s">
        <v>1958</v>
      </c>
      <c r="F846" s="235" t="s">
        <v>1959</v>
      </c>
      <c r="G846" s="236" t="s">
        <v>163</v>
      </c>
      <c r="H846" s="237">
        <v>87.908000000000001</v>
      </c>
      <c r="I846" s="238"/>
      <c r="J846" s="239">
        <f>ROUND(I846*H846,2)</f>
        <v>0</v>
      </c>
      <c r="K846" s="235" t="s">
        <v>419</v>
      </c>
      <c r="L846" s="240"/>
      <c r="M846" s="241" t="s">
        <v>19</v>
      </c>
      <c r="N846" s="242" t="s">
        <v>43</v>
      </c>
      <c r="O846" s="67"/>
      <c r="P846" s="190">
        <f>O846*H846</f>
        <v>0</v>
      </c>
      <c r="Q846" s="190">
        <v>7.0000000000000001E-3</v>
      </c>
      <c r="R846" s="190">
        <f>Q846*H846</f>
        <v>0.61535600000000001</v>
      </c>
      <c r="S846" s="190">
        <v>0</v>
      </c>
      <c r="T846" s="191">
        <f>S846*H846</f>
        <v>0</v>
      </c>
      <c r="U846" s="37"/>
      <c r="V846" s="37"/>
      <c r="W846" s="37"/>
      <c r="X846" s="37"/>
      <c r="Y846" s="37"/>
      <c r="Z846" s="37"/>
      <c r="AA846" s="37"/>
      <c r="AB846" s="37"/>
      <c r="AC846" s="37"/>
      <c r="AD846" s="37"/>
      <c r="AE846" s="37"/>
      <c r="AR846" s="192" t="s">
        <v>388</v>
      </c>
      <c r="AT846" s="192" t="s">
        <v>220</v>
      </c>
      <c r="AU846" s="192" t="s">
        <v>81</v>
      </c>
      <c r="AY846" s="20" t="s">
        <v>158</v>
      </c>
      <c r="BE846" s="193">
        <f>IF(N846="základní",J846,0)</f>
        <v>0</v>
      </c>
      <c r="BF846" s="193">
        <f>IF(N846="snížená",J846,0)</f>
        <v>0</v>
      </c>
      <c r="BG846" s="193">
        <f>IF(N846="zákl. přenesená",J846,0)</f>
        <v>0</v>
      </c>
      <c r="BH846" s="193">
        <f>IF(N846="sníž. přenesená",J846,0)</f>
        <v>0</v>
      </c>
      <c r="BI846" s="193">
        <f>IF(N846="nulová",J846,0)</f>
        <v>0</v>
      </c>
      <c r="BJ846" s="20" t="s">
        <v>79</v>
      </c>
      <c r="BK846" s="193">
        <f>ROUND(I846*H846,2)</f>
        <v>0</v>
      </c>
      <c r="BL846" s="20" t="s">
        <v>279</v>
      </c>
      <c r="BM846" s="192" t="s">
        <v>1960</v>
      </c>
    </row>
    <row r="847" spans="1:65" s="2" customFormat="1" ht="18">
      <c r="A847" s="37"/>
      <c r="B847" s="38"/>
      <c r="C847" s="39"/>
      <c r="D847" s="194" t="s">
        <v>167</v>
      </c>
      <c r="E847" s="39"/>
      <c r="F847" s="195" t="s">
        <v>1961</v>
      </c>
      <c r="G847" s="39"/>
      <c r="H847" s="39"/>
      <c r="I847" s="196"/>
      <c r="J847" s="39"/>
      <c r="K847" s="39"/>
      <c r="L847" s="42"/>
      <c r="M847" s="197"/>
      <c r="N847" s="198"/>
      <c r="O847" s="67"/>
      <c r="P847" s="67"/>
      <c r="Q847" s="67"/>
      <c r="R847" s="67"/>
      <c r="S847" s="67"/>
      <c r="T847" s="68"/>
      <c r="U847" s="37"/>
      <c r="V847" s="37"/>
      <c r="W847" s="37"/>
      <c r="X847" s="37"/>
      <c r="Y847" s="37"/>
      <c r="Z847" s="37"/>
      <c r="AA847" s="37"/>
      <c r="AB847" s="37"/>
      <c r="AC847" s="37"/>
      <c r="AD847" s="37"/>
      <c r="AE847" s="37"/>
      <c r="AT847" s="20" t="s">
        <v>167</v>
      </c>
      <c r="AU847" s="20" t="s">
        <v>81</v>
      </c>
    </row>
    <row r="848" spans="1:65" s="14" customFormat="1">
      <c r="B848" s="211"/>
      <c r="C848" s="212"/>
      <c r="D848" s="194" t="s">
        <v>176</v>
      </c>
      <c r="E848" s="213" t="s">
        <v>19</v>
      </c>
      <c r="F848" s="214" t="s">
        <v>1962</v>
      </c>
      <c r="G848" s="212"/>
      <c r="H848" s="215">
        <v>87.908000000000001</v>
      </c>
      <c r="I848" s="216"/>
      <c r="J848" s="212"/>
      <c r="K848" s="212"/>
      <c r="L848" s="217"/>
      <c r="M848" s="218"/>
      <c r="N848" s="219"/>
      <c r="O848" s="219"/>
      <c r="P848" s="219"/>
      <c r="Q848" s="219"/>
      <c r="R848" s="219"/>
      <c r="S848" s="219"/>
      <c r="T848" s="220"/>
      <c r="AT848" s="221" t="s">
        <v>176</v>
      </c>
      <c r="AU848" s="221" t="s">
        <v>81</v>
      </c>
      <c r="AV848" s="14" t="s">
        <v>81</v>
      </c>
      <c r="AW848" s="14" t="s">
        <v>34</v>
      </c>
      <c r="AX848" s="14" t="s">
        <v>72</v>
      </c>
      <c r="AY848" s="221" t="s">
        <v>158</v>
      </c>
    </row>
    <row r="849" spans="1:65" s="15" customFormat="1">
      <c r="B849" s="222"/>
      <c r="C849" s="223"/>
      <c r="D849" s="194" t="s">
        <v>176</v>
      </c>
      <c r="E849" s="224" t="s">
        <v>19</v>
      </c>
      <c r="F849" s="225" t="s">
        <v>179</v>
      </c>
      <c r="G849" s="223"/>
      <c r="H849" s="226">
        <v>87.908000000000001</v>
      </c>
      <c r="I849" s="227"/>
      <c r="J849" s="223"/>
      <c r="K849" s="223"/>
      <c r="L849" s="228"/>
      <c r="M849" s="229"/>
      <c r="N849" s="230"/>
      <c r="O849" s="230"/>
      <c r="P849" s="230"/>
      <c r="Q849" s="230"/>
      <c r="R849" s="230"/>
      <c r="S849" s="230"/>
      <c r="T849" s="231"/>
      <c r="AT849" s="232" t="s">
        <v>176</v>
      </c>
      <c r="AU849" s="232" t="s">
        <v>81</v>
      </c>
      <c r="AV849" s="15" t="s">
        <v>165</v>
      </c>
      <c r="AW849" s="15" t="s">
        <v>34</v>
      </c>
      <c r="AX849" s="15" t="s">
        <v>79</v>
      </c>
      <c r="AY849" s="232" t="s">
        <v>158</v>
      </c>
    </row>
    <row r="850" spans="1:65" s="2" customFormat="1" ht="24.25" customHeight="1">
      <c r="A850" s="37"/>
      <c r="B850" s="38"/>
      <c r="C850" s="181" t="s">
        <v>1963</v>
      </c>
      <c r="D850" s="181" t="s">
        <v>160</v>
      </c>
      <c r="E850" s="182" t="s">
        <v>1964</v>
      </c>
      <c r="F850" s="183" t="s">
        <v>1965</v>
      </c>
      <c r="G850" s="184" t="s">
        <v>163</v>
      </c>
      <c r="H850" s="185">
        <v>70.2</v>
      </c>
      <c r="I850" s="186"/>
      <c r="J850" s="187">
        <f>ROUND(I850*H850,2)</f>
        <v>0</v>
      </c>
      <c r="K850" s="183" t="s">
        <v>164</v>
      </c>
      <c r="L850" s="42"/>
      <c r="M850" s="188" t="s">
        <v>19</v>
      </c>
      <c r="N850" s="189" t="s">
        <v>43</v>
      </c>
      <c r="O850" s="67"/>
      <c r="P850" s="190">
        <f>O850*H850</f>
        <v>0</v>
      </c>
      <c r="Q850" s="190">
        <v>0</v>
      </c>
      <c r="R850" s="190">
        <f>Q850*H850</f>
        <v>0</v>
      </c>
      <c r="S850" s="190">
        <v>0</v>
      </c>
      <c r="T850" s="191">
        <f>S850*H850</f>
        <v>0</v>
      </c>
      <c r="U850" s="37"/>
      <c r="V850" s="37"/>
      <c r="W850" s="37"/>
      <c r="X850" s="37"/>
      <c r="Y850" s="37"/>
      <c r="Z850" s="37"/>
      <c r="AA850" s="37"/>
      <c r="AB850" s="37"/>
      <c r="AC850" s="37"/>
      <c r="AD850" s="37"/>
      <c r="AE850" s="37"/>
      <c r="AR850" s="192" t="s">
        <v>279</v>
      </c>
      <c r="AT850" s="192" t="s">
        <v>160</v>
      </c>
      <c r="AU850" s="192" t="s">
        <v>81</v>
      </c>
      <c r="AY850" s="20" t="s">
        <v>158</v>
      </c>
      <c r="BE850" s="193">
        <f>IF(N850="základní",J850,0)</f>
        <v>0</v>
      </c>
      <c r="BF850" s="193">
        <f>IF(N850="snížená",J850,0)</f>
        <v>0</v>
      </c>
      <c r="BG850" s="193">
        <f>IF(N850="zákl. přenesená",J850,0)</f>
        <v>0</v>
      </c>
      <c r="BH850" s="193">
        <f>IF(N850="sníž. přenesená",J850,0)</f>
        <v>0</v>
      </c>
      <c r="BI850" s="193">
        <f>IF(N850="nulová",J850,0)</f>
        <v>0</v>
      </c>
      <c r="BJ850" s="20" t="s">
        <v>79</v>
      </c>
      <c r="BK850" s="193">
        <f>ROUND(I850*H850,2)</f>
        <v>0</v>
      </c>
      <c r="BL850" s="20" t="s">
        <v>279</v>
      </c>
      <c r="BM850" s="192" t="s">
        <v>1966</v>
      </c>
    </row>
    <row r="851" spans="1:65" s="2" customFormat="1" ht="18">
      <c r="A851" s="37"/>
      <c r="B851" s="38"/>
      <c r="C851" s="39"/>
      <c r="D851" s="194" t="s">
        <v>167</v>
      </c>
      <c r="E851" s="39"/>
      <c r="F851" s="195" t="s">
        <v>1967</v>
      </c>
      <c r="G851" s="39"/>
      <c r="H851" s="39"/>
      <c r="I851" s="196"/>
      <c r="J851" s="39"/>
      <c r="K851" s="39"/>
      <c r="L851" s="42"/>
      <c r="M851" s="197"/>
      <c r="N851" s="198"/>
      <c r="O851" s="67"/>
      <c r="P851" s="67"/>
      <c r="Q851" s="67"/>
      <c r="R851" s="67"/>
      <c r="S851" s="67"/>
      <c r="T851" s="68"/>
      <c r="U851" s="37"/>
      <c r="V851" s="37"/>
      <c r="W851" s="37"/>
      <c r="X851" s="37"/>
      <c r="Y851" s="37"/>
      <c r="Z851" s="37"/>
      <c r="AA851" s="37"/>
      <c r="AB851" s="37"/>
      <c r="AC851" s="37"/>
      <c r="AD851" s="37"/>
      <c r="AE851" s="37"/>
      <c r="AT851" s="20" t="s">
        <v>167</v>
      </c>
      <c r="AU851" s="20" t="s">
        <v>81</v>
      </c>
    </row>
    <row r="852" spans="1:65" s="2" customFormat="1">
      <c r="A852" s="37"/>
      <c r="B852" s="38"/>
      <c r="C852" s="39"/>
      <c r="D852" s="199" t="s">
        <v>169</v>
      </c>
      <c r="E852" s="39"/>
      <c r="F852" s="200" t="s">
        <v>1968</v>
      </c>
      <c r="G852" s="39"/>
      <c r="H852" s="39"/>
      <c r="I852" s="196"/>
      <c r="J852" s="39"/>
      <c r="K852" s="39"/>
      <c r="L852" s="42"/>
      <c r="M852" s="197"/>
      <c r="N852" s="198"/>
      <c r="O852" s="67"/>
      <c r="P852" s="67"/>
      <c r="Q852" s="67"/>
      <c r="R852" s="67"/>
      <c r="S852" s="67"/>
      <c r="T852" s="68"/>
      <c r="U852" s="37"/>
      <c r="V852" s="37"/>
      <c r="W852" s="37"/>
      <c r="X852" s="37"/>
      <c r="Y852" s="37"/>
      <c r="Z852" s="37"/>
      <c r="AA852" s="37"/>
      <c r="AB852" s="37"/>
      <c r="AC852" s="37"/>
      <c r="AD852" s="37"/>
      <c r="AE852" s="37"/>
      <c r="AT852" s="20" t="s">
        <v>169</v>
      </c>
      <c r="AU852" s="20" t="s">
        <v>81</v>
      </c>
    </row>
    <row r="853" spans="1:65" s="13" customFormat="1">
      <c r="B853" s="201"/>
      <c r="C853" s="202"/>
      <c r="D853" s="194" t="s">
        <v>176</v>
      </c>
      <c r="E853" s="203" t="s">
        <v>19</v>
      </c>
      <c r="F853" s="204" t="s">
        <v>1906</v>
      </c>
      <c r="G853" s="202"/>
      <c r="H853" s="203" t="s">
        <v>19</v>
      </c>
      <c r="I853" s="205"/>
      <c r="J853" s="202"/>
      <c r="K853" s="202"/>
      <c r="L853" s="206"/>
      <c r="M853" s="207"/>
      <c r="N853" s="208"/>
      <c r="O853" s="208"/>
      <c r="P853" s="208"/>
      <c r="Q853" s="208"/>
      <c r="R853" s="208"/>
      <c r="S853" s="208"/>
      <c r="T853" s="209"/>
      <c r="AT853" s="210" t="s">
        <v>176</v>
      </c>
      <c r="AU853" s="210" t="s">
        <v>81</v>
      </c>
      <c r="AV853" s="13" t="s">
        <v>79</v>
      </c>
      <c r="AW853" s="13" t="s">
        <v>34</v>
      </c>
      <c r="AX853" s="13" t="s">
        <v>72</v>
      </c>
      <c r="AY853" s="210" t="s">
        <v>158</v>
      </c>
    </row>
    <row r="854" spans="1:65" s="14" customFormat="1">
      <c r="B854" s="211"/>
      <c r="C854" s="212"/>
      <c r="D854" s="194" t="s">
        <v>176</v>
      </c>
      <c r="E854" s="213" t="s">
        <v>19</v>
      </c>
      <c r="F854" s="214" t="s">
        <v>1907</v>
      </c>
      <c r="G854" s="212"/>
      <c r="H854" s="215">
        <v>35.1</v>
      </c>
      <c r="I854" s="216"/>
      <c r="J854" s="212"/>
      <c r="K854" s="212"/>
      <c r="L854" s="217"/>
      <c r="M854" s="218"/>
      <c r="N854" s="219"/>
      <c r="O854" s="219"/>
      <c r="P854" s="219"/>
      <c r="Q854" s="219"/>
      <c r="R854" s="219"/>
      <c r="S854" s="219"/>
      <c r="T854" s="220"/>
      <c r="AT854" s="221" t="s">
        <v>176</v>
      </c>
      <c r="AU854" s="221" t="s">
        <v>81</v>
      </c>
      <c r="AV854" s="14" t="s">
        <v>81</v>
      </c>
      <c r="AW854" s="14" t="s">
        <v>34</v>
      </c>
      <c r="AX854" s="14" t="s">
        <v>72</v>
      </c>
      <c r="AY854" s="221" t="s">
        <v>158</v>
      </c>
    </row>
    <row r="855" spans="1:65" s="14" customFormat="1">
      <c r="B855" s="211"/>
      <c r="C855" s="212"/>
      <c r="D855" s="194" t="s">
        <v>176</v>
      </c>
      <c r="E855" s="213" t="s">
        <v>19</v>
      </c>
      <c r="F855" s="214" t="s">
        <v>1908</v>
      </c>
      <c r="G855" s="212"/>
      <c r="H855" s="215">
        <v>35.1</v>
      </c>
      <c r="I855" s="216"/>
      <c r="J855" s="212"/>
      <c r="K855" s="212"/>
      <c r="L855" s="217"/>
      <c r="M855" s="218"/>
      <c r="N855" s="219"/>
      <c r="O855" s="219"/>
      <c r="P855" s="219"/>
      <c r="Q855" s="219"/>
      <c r="R855" s="219"/>
      <c r="S855" s="219"/>
      <c r="T855" s="220"/>
      <c r="AT855" s="221" t="s">
        <v>176</v>
      </c>
      <c r="AU855" s="221" t="s">
        <v>81</v>
      </c>
      <c r="AV855" s="14" t="s">
        <v>81</v>
      </c>
      <c r="AW855" s="14" t="s">
        <v>34</v>
      </c>
      <c r="AX855" s="14" t="s">
        <v>72</v>
      </c>
      <c r="AY855" s="221" t="s">
        <v>158</v>
      </c>
    </row>
    <row r="856" spans="1:65" s="15" customFormat="1">
      <c r="B856" s="222"/>
      <c r="C856" s="223"/>
      <c r="D856" s="194" t="s">
        <v>176</v>
      </c>
      <c r="E856" s="224" t="s">
        <v>19</v>
      </c>
      <c r="F856" s="225" t="s">
        <v>179</v>
      </c>
      <c r="G856" s="223"/>
      <c r="H856" s="226">
        <v>70.2</v>
      </c>
      <c r="I856" s="227"/>
      <c r="J856" s="223"/>
      <c r="K856" s="223"/>
      <c r="L856" s="228"/>
      <c r="M856" s="229"/>
      <c r="N856" s="230"/>
      <c r="O856" s="230"/>
      <c r="P856" s="230"/>
      <c r="Q856" s="230"/>
      <c r="R856" s="230"/>
      <c r="S856" s="230"/>
      <c r="T856" s="231"/>
      <c r="AT856" s="232" t="s">
        <v>176</v>
      </c>
      <c r="AU856" s="232" t="s">
        <v>81</v>
      </c>
      <c r="AV856" s="15" t="s">
        <v>165</v>
      </c>
      <c r="AW856" s="15" t="s">
        <v>34</v>
      </c>
      <c r="AX856" s="15" t="s">
        <v>79</v>
      </c>
      <c r="AY856" s="232" t="s">
        <v>158</v>
      </c>
    </row>
    <row r="857" spans="1:65" s="2" customFormat="1" ht="21.75" customHeight="1">
      <c r="A857" s="37"/>
      <c r="B857" s="38"/>
      <c r="C857" s="181" t="s">
        <v>1969</v>
      </c>
      <c r="D857" s="181" t="s">
        <v>160</v>
      </c>
      <c r="E857" s="182" t="s">
        <v>1970</v>
      </c>
      <c r="F857" s="183" t="s">
        <v>1971</v>
      </c>
      <c r="G857" s="184" t="s">
        <v>191</v>
      </c>
      <c r="H857" s="185">
        <v>31.68</v>
      </c>
      <c r="I857" s="186"/>
      <c r="J857" s="187">
        <f>ROUND(I857*H857,2)</f>
        <v>0</v>
      </c>
      <c r="K857" s="183" t="s">
        <v>164</v>
      </c>
      <c r="L857" s="42"/>
      <c r="M857" s="188" t="s">
        <v>19</v>
      </c>
      <c r="N857" s="189" t="s">
        <v>43</v>
      </c>
      <c r="O857" s="67"/>
      <c r="P857" s="190">
        <f>O857*H857</f>
        <v>0</v>
      </c>
      <c r="Q857" s="190">
        <v>1.1E-4</v>
      </c>
      <c r="R857" s="190">
        <f>Q857*H857</f>
        <v>3.4848000000000001E-3</v>
      </c>
      <c r="S857" s="190">
        <v>0</v>
      </c>
      <c r="T857" s="191">
        <f>S857*H857</f>
        <v>0</v>
      </c>
      <c r="U857" s="37"/>
      <c r="V857" s="37"/>
      <c r="W857" s="37"/>
      <c r="X857" s="37"/>
      <c r="Y857" s="37"/>
      <c r="Z857" s="37"/>
      <c r="AA857" s="37"/>
      <c r="AB857" s="37"/>
      <c r="AC857" s="37"/>
      <c r="AD857" s="37"/>
      <c r="AE857" s="37"/>
      <c r="AR857" s="192" t="s">
        <v>279</v>
      </c>
      <c r="AT857" s="192" t="s">
        <v>160</v>
      </c>
      <c r="AU857" s="192" t="s">
        <v>81</v>
      </c>
      <c r="AY857" s="20" t="s">
        <v>158</v>
      </c>
      <c r="BE857" s="193">
        <f>IF(N857="základní",J857,0)</f>
        <v>0</v>
      </c>
      <c r="BF857" s="193">
        <f>IF(N857="snížená",J857,0)</f>
        <v>0</v>
      </c>
      <c r="BG857" s="193">
        <f>IF(N857="zákl. přenesená",J857,0)</f>
        <v>0</v>
      </c>
      <c r="BH857" s="193">
        <f>IF(N857="sníž. přenesená",J857,0)</f>
        <v>0</v>
      </c>
      <c r="BI857" s="193">
        <f>IF(N857="nulová",J857,0)</f>
        <v>0</v>
      </c>
      <c r="BJ857" s="20" t="s">
        <v>79</v>
      </c>
      <c r="BK857" s="193">
        <f>ROUND(I857*H857,2)</f>
        <v>0</v>
      </c>
      <c r="BL857" s="20" t="s">
        <v>279</v>
      </c>
      <c r="BM857" s="192" t="s">
        <v>1972</v>
      </c>
    </row>
    <row r="858" spans="1:65" s="2" customFormat="1" ht="18">
      <c r="A858" s="37"/>
      <c r="B858" s="38"/>
      <c r="C858" s="39"/>
      <c r="D858" s="194" t="s">
        <v>167</v>
      </c>
      <c r="E858" s="39"/>
      <c r="F858" s="195" t="s">
        <v>1973</v>
      </c>
      <c r="G858" s="39"/>
      <c r="H858" s="39"/>
      <c r="I858" s="196"/>
      <c r="J858" s="39"/>
      <c r="K858" s="39"/>
      <c r="L858" s="42"/>
      <c r="M858" s="197"/>
      <c r="N858" s="198"/>
      <c r="O858" s="67"/>
      <c r="P858" s="67"/>
      <c r="Q858" s="67"/>
      <c r="R858" s="67"/>
      <c r="S858" s="67"/>
      <c r="T858" s="68"/>
      <c r="U858" s="37"/>
      <c r="V858" s="37"/>
      <c r="W858" s="37"/>
      <c r="X858" s="37"/>
      <c r="Y858" s="37"/>
      <c r="Z858" s="37"/>
      <c r="AA858" s="37"/>
      <c r="AB858" s="37"/>
      <c r="AC858" s="37"/>
      <c r="AD858" s="37"/>
      <c r="AE858" s="37"/>
      <c r="AT858" s="20" t="s">
        <v>167</v>
      </c>
      <c r="AU858" s="20" t="s">
        <v>81</v>
      </c>
    </row>
    <row r="859" spans="1:65" s="2" customFormat="1">
      <c r="A859" s="37"/>
      <c r="B859" s="38"/>
      <c r="C859" s="39"/>
      <c r="D859" s="199" t="s">
        <v>169</v>
      </c>
      <c r="E859" s="39"/>
      <c r="F859" s="200" t="s">
        <v>1974</v>
      </c>
      <c r="G859" s="39"/>
      <c r="H859" s="39"/>
      <c r="I859" s="196"/>
      <c r="J859" s="39"/>
      <c r="K859" s="39"/>
      <c r="L859" s="42"/>
      <c r="M859" s="197"/>
      <c r="N859" s="198"/>
      <c r="O859" s="67"/>
      <c r="P859" s="67"/>
      <c r="Q859" s="67"/>
      <c r="R859" s="67"/>
      <c r="S859" s="67"/>
      <c r="T859" s="68"/>
      <c r="U859" s="37"/>
      <c r="V859" s="37"/>
      <c r="W859" s="37"/>
      <c r="X859" s="37"/>
      <c r="Y859" s="37"/>
      <c r="Z859" s="37"/>
      <c r="AA859" s="37"/>
      <c r="AB859" s="37"/>
      <c r="AC859" s="37"/>
      <c r="AD859" s="37"/>
      <c r="AE859" s="37"/>
      <c r="AT859" s="20" t="s">
        <v>169</v>
      </c>
      <c r="AU859" s="20" t="s">
        <v>81</v>
      </c>
    </row>
    <row r="860" spans="1:65" s="14" customFormat="1">
      <c r="B860" s="211"/>
      <c r="C860" s="212"/>
      <c r="D860" s="194" t="s">
        <v>176</v>
      </c>
      <c r="E860" s="213" t="s">
        <v>19</v>
      </c>
      <c r="F860" s="214" t="s">
        <v>1975</v>
      </c>
      <c r="G860" s="212"/>
      <c r="H860" s="215">
        <v>31.68</v>
      </c>
      <c r="I860" s="216"/>
      <c r="J860" s="212"/>
      <c r="K860" s="212"/>
      <c r="L860" s="217"/>
      <c r="M860" s="218"/>
      <c r="N860" s="219"/>
      <c r="O860" s="219"/>
      <c r="P860" s="219"/>
      <c r="Q860" s="219"/>
      <c r="R860" s="219"/>
      <c r="S860" s="219"/>
      <c r="T860" s="220"/>
      <c r="AT860" s="221" t="s">
        <v>176</v>
      </c>
      <c r="AU860" s="221" t="s">
        <v>81</v>
      </c>
      <c r="AV860" s="14" t="s">
        <v>81</v>
      </c>
      <c r="AW860" s="14" t="s">
        <v>34</v>
      </c>
      <c r="AX860" s="14" t="s">
        <v>72</v>
      </c>
      <c r="AY860" s="221" t="s">
        <v>158</v>
      </c>
    </row>
    <row r="861" spans="1:65" s="15" customFormat="1">
      <c r="B861" s="222"/>
      <c r="C861" s="223"/>
      <c r="D861" s="194" t="s">
        <v>176</v>
      </c>
      <c r="E861" s="224" t="s">
        <v>19</v>
      </c>
      <c r="F861" s="225" t="s">
        <v>179</v>
      </c>
      <c r="G861" s="223"/>
      <c r="H861" s="226">
        <v>31.68</v>
      </c>
      <c r="I861" s="227"/>
      <c r="J861" s="223"/>
      <c r="K861" s="223"/>
      <c r="L861" s="228"/>
      <c r="M861" s="229"/>
      <c r="N861" s="230"/>
      <c r="O861" s="230"/>
      <c r="P861" s="230"/>
      <c r="Q861" s="230"/>
      <c r="R861" s="230"/>
      <c r="S861" s="230"/>
      <c r="T861" s="231"/>
      <c r="AT861" s="232" t="s">
        <v>176</v>
      </c>
      <c r="AU861" s="232" t="s">
        <v>81</v>
      </c>
      <c r="AV861" s="15" t="s">
        <v>165</v>
      </c>
      <c r="AW861" s="15" t="s">
        <v>34</v>
      </c>
      <c r="AX861" s="15" t="s">
        <v>79</v>
      </c>
      <c r="AY861" s="232" t="s">
        <v>158</v>
      </c>
    </row>
    <row r="862" spans="1:65" s="2" customFormat="1" ht="24.25" customHeight="1">
      <c r="A862" s="37"/>
      <c r="B862" s="38"/>
      <c r="C862" s="181" t="s">
        <v>1976</v>
      </c>
      <c r="D862" s="181" t="s">
        <v>160</v>
      </c>
      <c r="E862" s="182" t="s">
        <v>1977</v>
      </c>
      <c r="F862" s="183" t="s">
        <v>1978</v>
      </c>
      <c r="G862" s="184" t="s">
        <v>163</v>
      </c>
      <c r="H862" s="185">
        <v>9.7159999999999993</v>
      </c>
      <c r="I862" s="186"/>
      <c r="J862" s="187">
        <f>ROUND(I862*H862,2)</f>
        <v>0</v>
      </c>
      <c r="K862" s="183" t="s">
        <v>164</v>
      </c>
      <c r="L862" s="42"/>
      <c r="M862" s="188" t="s">
        <v>19</v>
      </c>
      <c r="N862" s="189" t="s">
        <v>43</v>
      </c>
      <c r="O862" s="67"/>
      <c r="P862" s="190">
        <f>O862*H862</f>
        <v>0</v>
      </c>
      <c r="Q862" s="190">
        <v>0</v>
      </c>
      <c r="R862" s="190">
        <f>Q862*H862</f>
        <v>0</v>
      </c>
      <c r="S862" s="190">
        <v>0</v>
      </c>
      <c r="T862" s="191">
        <f>S862*H862</f>
        <v>0</v>
      </c>
      <c r="U862" s="37"/>
      <c r="V862" s="37"/>
      <c r="W862" s="37"/>
      <c r="X862" s="37"/>
      <c r="Y862" s="37"/>
      <c r="Z862" s="37"/>
      <c r="AA862" s="37"/>
      <c r="AB862" s="37"/>
      <c r="AC862" s="37"/>
      <c r="AD862" s="37"/>
      <c r="AE862" s="37"/>
      <c r="AR862" s="192" t="s">
        <v>279</v>
      </c>
      <c r="AT862" s="192" t="s">
        <v>160</v>
      </c>
      <c r="AU862" s="192" t="s">
        <v>81</v>
      </c>
      <c r="AY862" s="20" t="s">
        <v>158</v>
      </c>
      <c r="BE862" s="193">
        <f>IF(N862="základní",J862,0)</f>
        <v>0</v>
      </c>
      <c r="BF862" s="193">
        <f>IF(N862="snížená",J862,0)</f>
        <v>0</v>
      </c>
      <c r="BG862" s="193">
        <f>IF(N862="zákl. přenesená",J862,0)</f>
        <v>0</v>
      </c>
      <c r="BH862" s="193">
        <f>IF(N862="sníž. přenesená",J862,0)</f>
        <v>0</v>
      </c>
      <c r="BI862" s="193">
        <f>IF(N862="nulová",J862,0)</f>
        <v>0</v>
      </c>
      <c r="BJ862" s="20" t="s">
        <v>79</v>
      </c>
      <c r="BK862" s="193">
        <f>ROUND(I862*H862,2)</f>
        <v>0</v>
      </c>
      <c r="BL862" s="20" t="s">
        <v>279</v>
      </c>
      <c r="BM862" s="192" t="s">
        <v>1979</v>
      </c>
    </row>
    <row r="863" spans="1:65" s="2" customFormat="1" ht="18">
      <c r="A863" s="37"/>
      <c r="B863" s="38"/>
      <c r="C863" s="39"/>
      <c r="D863" s="194" t="s">
        <v>167</v>
      </c>
      <c r="E863" s="39"/>
      <c r="F863" s="195" t="s">
        <v>1980</v>
      </c>
      <c r="G863" s="39"/>
      <c r="H863" s="39"/>
      <c r="I863" s="196"/>
      <c r="J863" s="39"/>
      <c r="K863" s="39"/>
      <c r="L863" s="42"/>
      <c r="M863" s="197"/>
      <c r="N863" s="198"/>
      <c r="O863" s="67"/>
      <c r="P863" s="67"/>
      <c r="Q863" s="67"/>
      <c r="R863" s="67"/>
      <c r="S863" s="67"/>
      <c r="T863" s="68"/>
      <c r="U863" s="37"/>
      <c r="V863" s="37"/>
      <c r="W863" s="37"/>
      <c r="X863" s="37"/>
      <c r="Y863" s="37"/>
      <c r="Z863" s="37"/>
      <c r="AA863" s="37"/>
      <c r="AB863" s="37"/>
      <c r="AC863" s="37"/>
      <c r="AD863" s="37"/>
      <c r="AE863" s="37"/>
      <c r="AT863" s="20" t="s">
        <v>167</v>
      </c>
      <c r="AU863" s="20" t="s">
        <v>81</v>
      </c>
    </row>
    <row r="864" spans="1:65" s="2" customFormat="1">
      <c r="A864" s="37"/>
      <c r="B864" s="38"/>
      <c r="C864" s="39"/>
      <c r="D864" s="199" t="s">
        <v>169</v>
      </c>
      <c r="E864" s="39"/>
      <c r="F864" s="200" t="s">
        <v>1981</v>
      </c>
      <c r="G864" s="39"/>
      <c r="H864" s="39"/>
      <c r="I864" s="196"/>
      <c r="J864" s="39"/>
      <c r="K864" s="39"/>
      <c r="L864" s="42"/>
      <c r="M864" s="197"/>
      <c r="N864" s="198"/>
      <c r="O864" s="67"/>
      <c r="P864" s="67"/>
      <c r="Q864" s="67"/>
      <c r="R864" s="67"/>
      <c r="S864" s="67"/>
      <c r="T864" s="68"/>
      <c r="U864" s="37"/>
      <c r="V864" s="37"/>
      <c r="W864" s="37"/>
      <c r="X864" s="37"/>
      <c r="Y864" s="37"/>
      <c r="Z864" s="37"/>
      <c r="AA864" s="37"/>
      <c r="AB864" s="37"/>
      <c r="AC864" s="37"/>
      <c r="AD864" s="37"/>
      <c r="AE864" s="37"/>
      <c r="AT864" s="20" t="s">
        <v>169</v>
      </c>
      <c r="AU864" s="20" t="s">
        <v>81</v>
      </c>
    </row>
    <row r="865" spans="1:65" s="13" customFormat="1">
      <c r="B865" s="201"/>
      <c r="C865" s="202"/>
      <c r="D865" s="194" t="s">
        <v>176</v>
      </c>
      <c r="E865" s="203" t="s">
        <v>19</v>
      </c>
      <c r="F865" s="204" t="s">
        <v>1955</v>
      </c>
      <c r="G865" s="202"/>
      <c r="H865" s="203" t="s">
        <v>19</v>
      </c>
      <c r="I865" s="205"/>
      <c r="J865" s="202"/>
      <c r="K865" s="202"/>
      <c r="L865" s="206"/>
      <c r="M865" s="207"/>
      <c r="N865" s="208"/>
      <c r="O865" s="208"/>
      <c r="P865" s="208"/>
      <c r="Q865" s="208"/>
      <c r="R865" s="208"/>
      <c r="S865" s="208"/>
      <c r="T865" s="209"/>
      <c r="AT865" s="210" t="s">
        <v>176</v>
      </c>
      <c r="AU865" s="210" t="s">
        <v>81</v>
      </c>
      <c r="AV865" s="13" t="s">
        <v>79</v>
      </c>
      <c r="AW865" s="13" t="s">
        <v>34</v>
      </c>
      <c r="AX865" s="13" t="s">
        <v>72</v>
      </c>
      <c r="AY865" s="210" t="s">
        <v>158</v>
      </c>
    </row>
    <row r="866" spans="1:65" s="14" customFormat="1">
      <c r="B866" s="211"/>
      <c r="C866" s="212"/>
      <c r="D866" s="194" t="s">
        <v>176</v>
      </c>
      <c r="E866" s="213" t="s">
        <v>19</v>
      </c>
      <c r="F866" s="214" t="s">
        <v>1956</v>
      </c>
      <c r="G866" s="212"/>
      <c r="H866" s="215">
        <v>9.7159999999999993</v>
      </c>
      <c r="I866" s="216"/>
      <c r="J866" s="212"/>
      <c r="K866" s="212"/>
      <c r="L866" s="217"/>
      <c r="M866" s="218"/>
      <c r="N866" s="219"/>
      <c r="O866" s="219"/>
      <c r="P866" s="219"/>
      <c r="Q866" s="219"/>
      <c r="R866" s="219"/>
      <c r="S866" s="219"/>
      <c r="T866" s="220"/>
      <c r="AT866" s="221" t="s">
        <v>176</v>
      </c>
      <c r="AU866" s="221" t="s">
        <v>81</v>
      </c>
      <c r="AV866" s="14" t="s">
        <v>81</v>
      </c>
      <c r="AW866" s="14" t="s">
        <v>34</v>
      </c>
      <c r="AX866" s="14" t="s">
        <v>72</v>
      </c>
      <c r="AY866" s="221" t="s">
        <v>158</v>
      </c>
    </row>
    <row r="867" spans="1:65" s="15" customFormat="1">
      <c r="B867" s="222"/>
      <c r="C867" s="223"/>
      <c r="D867" s="194" t="s">
        <v>176</v>
      </c>
      <c r="E867" s="224" t="s">
        <v>19</v>
      </c>
      <c r="F867" s="225" t="s">
        <v>179</v>
      </c>
      <c r="G867" s="223"/>
      <c r="H867" s="226">
        <v>9.7159999999999993</v>
      </c>
      <c r="I867" s="227"/>
      <c r="J867" s="223"/>
      <c r="K867" s="223"/>
      <c r="L867" s="228"/>
      <c r="M867" s="229"/>
      <c r="N867" s="230"/>
      <c r="O867" s="230"/>
      <c r="P867" s="230"/>
      <c r="Q867" s="230"/>
      <c r="R867" s="230"/>
      <c r="S867" s="230"/>
      <c r="T867" s="231"/>
      <c r="AT867" s="232" t="s">
        <v>176</v>
      </c>
      <c r="AU867" s="232" t="s">
        <v>81</v>
      </c>
      <c r="AV867" s="15" t="s">
        <v>165</v>
      </c>
      <c r="AW867" s="15" t="s">
        <v>34</v>
      </c>
      <c r="AX867" s="15" t="s">
        <v>79</v>
      </c>
      <c r="AY867" s="232" t="s">
        <v>158</v>
      </c>
    </row>
    <row r="868" spans="1:65" s="2" customFormat="1" ht="24.25" customHeight="1">
      <c r="A868" s="37"/>
      <c r="B868" s="38"/>
      <c r="C868" s="233" t="s">
        <v>1982</v>
      </c>
      <c r="D868" s="233" t="s">
        <v>220</v>
      </c>
      <c r="E868" s="234" t="s">
        <v>1983</v>
      </c>
      <c r="F868" s="235" t="s">
        <v>1984</v>
      </c>
      <c r="G868" s="236" t="s">
        <v>375</v>
      </c>
      <c r="H868" s="237">
        <v>152</v>
      </c>
      <c r="I868" s="238"/>
      <c r="J868" s="239">
        <f>ROUND(I868*H868,2)</f>
        <v>0</v>
      </c>
      <c r="K868" s="235" t="s">
        <v>419</v>
      </c>
      <c r="L868" s="240"/>
      <c r="M868" s="241" t="s">
        <v>19</v>
      </c>
      <c r="N868" s="242" t="s">
        <v>43</v>
      </c>
      <c r="O868" s="67"/>
      <c r="P868" s="190">
        <f>O868*H868</f>
        <v>0</v>
      </c>
      <c r="Q868" s="190">
        <v>6.9999999999999999E-4</v>
      </c>
      <c r="R868" s="190">
        <f>Q868*H868</f>
        <v>0.10639999999999999</v>
      </c>
      <c r="S868" s="190">
        <v>0</v>
      </c>
      <c r="T868" s="191">
        <f>S868*H868</f>
        <v>0</v>
      </c>
      <c r="U868" s="37"/>
      <c r="V868" s="37"/>
      <c r="W868" s="37"/>
      <c r="X868" s="37"/>
      <c r="Y868" s="37"/>
      <c r="Z868" s="37"/>
      <c r="AA868" s="37"/>
      <c r="AB868" s="37"/>
      <c r="AC868" s="37"/>
      <c r="AD868" s="37"/>
      <c r="AE868" s="37"/>
      <c r="AR868" s="192" t="s">
        <v>388</v>
      </c>
      <c r="AT868" s="192" t="s">
        <v>220</v>
      </c>
      <c r="AU868" s="192" t="s">
        <v>81</v>
      </c>
      <c r="AY868" s="20" t="s">
        <v>158</v>
      </c>
      <c r="BE868" s="193">
        <f>IF(N868="základní",J868,0)</f>
        <v>0</v>
      </c>
      <c r="BF868" s="193">
        <f>IF(N868="snížená",J868,0)</f>
        <v>0</v>
      </c>
      <c r="BG868" s="193">
        <f>IF(N868="zákl. přenesená",J868,0)</f>
        <v>0</v>
      </c>
      <c r="BH868" s="193">
        <f>IF(N868="sníž. přenesená",J868,0)</f>
        <v>0</v>
      </c>
      <c r="BI868" s="193">
        <f>IF(N868="nulová",J868,0)</f>
        <v>0</v>
      </c>
      <c r="BJ868" s="20" t="s">
        <v>79</v>
      </c>
      <c r="BK868" s="193">
        <f>ROUND(I868*H868,2)</f>
        <v>0</v>
      </c>
      <c r="BL868" s="20" t="s">
        <v>279</v>
      </c>
      <c r="BM868" s="192" t="s">
        <v>1985</v>
      </c>
    </row>
    <row r="869" spans="1:65" s="2" customFormat="1">
      <c r="A869" s="37"/>
      <c r="B869" s="38"/>
      <c r="C869" s="39"/>
      <c r="D869" s="194" t="s">
        <v>167</v>
      </c>
      <c r="E869" s="39"/>
      <c r="F869" s="195" t="s">
        <v>1984</v>
      </c>
      <c r="G869" s="39"/>
      <c r="H869" s="39"/>
      <c r="I869" s="196"/>
      <c r="J869" s="39"/>
      <c r="K869" s="39"/>
      <c r="L869" s="42"/>
      <c r="M869" s="197"/>
      <c r="N869" s="198"/>
      <c r="O869" s="67"/>
      <c r="P869" s="67"/>
      <c r="Q869" s="67"/>
      <c r="R869" s="67"/>
      <c r="S869" s="67"/>
      <c r="T869" s="68"/>
      <c r="U869" s="37"/>
      <c r="V869" s="37"/>
      <c r="W869" s="37"/>
      <c r="X869" s="37"/>
      <c r="Y869" s="37"/>
      <c r="Z869" s="37"/>
      <c r="AA869" s="37"/>
      <c r="AB869" s="37"/>
      <c r="AC869" s="37"/>
      <c r="AD869" s="37"/>
      <c r="AE869" s="37"/>
      <c r="AT869" s="20" t="s">
        <v>167</v>
      </c>
      <c r="AU869" s="20" t="s">
        <v>81</v>
      </c>
    </row>
    <row r="870" spans="1:65" s="13" customFormat="1">
      <c r="B870" s="201"/>
      <c r="C870" s="202"/>
      <c r="D870" s="194" t="s">
        <v>176</v>
      </c>
      <c r="E870" s="203" t="s">
        <v>19</v>
      </c>
      <c r="F870" s="204" t="s">
        <v>1986</v>
      </c>
      <c r="G870" s="202"/>
      <c r="H870" s="203" t="s">
        <v>19</v>
      </c>
      <c r="I870" s="205"/>
      <c r="J870" s="202"/>
      <c r="K870" s="202"/>
      <c r="L870" s="206"/>
      <c r="M870" s="207"/>
      <c r="N870" s="208"/>
      <c r="O870" s="208"/>
      <c r="P870" s="208"/>
      <c r="Q870" s="208"/>
      <c r="R870" s="208"/>
      <c r="S870" s="208"/>
      <c r="T870" s="209"/>
      <c r="AT870" s="210" t="s">
        <v>176</v>
      </c>
      <c r="AU870" s="210" t="s">
        <v>81</v>
      </c>
      <c r="AV870" s="13" t="s">
        <v>79</v>
      </c>
      <c r="AW870" s="13" t="s">
        <v>34</v>
      </c>
      <c r="AX870" s="13" t="s">
        <v>72</v>
      </c>
      <c r="AY870" s="210" t="s">
        <v>158</v>
      </c>
    </row>
    <row r="871" spans="1:65" s="14" customFormat="1">
      <c r="B871" s="211"/>
      <c r="C871" s="212"/>
      <c r="D871" s="194" t="s">
        <v>176</v>
      </c>
      <c r="E871" s="213" t="s">
        <v>19</v>
      </c>
      <c r="F871" s="214" t="s">
        <v>1987</v>
      </c>
      <c r="G871" s="212"/>
      <c r="H871" s="215">
        <v>68</v>
      </c>
      <c r="I871" s="216"/>
      <c r="J871" s="212"/>
      <c r="K871" s="212"/>
      <c r="L871" s="217"/>
      <c r="M871" s="218"/>
      <c r="N871" s="219"/>
      <c r="O871" s="219"/>
      <c r="P871" s="219"/>
      <c r="Q871" s="219"/>
      <c r="R871" s="219"/>
      <c r="S871" s="219"/>
      <c r="T871" s="220"/>
      <c r="AT871" s="221" t="s">
        <v>176</v>
      </c>
      <c r="AU871" s="221" t="s">
        <v>81</v>
      </c>
      <c r="AV871" s="14" t="s">
        <v>81</v>
      </c>
      <c r="AW871" s="14" t="s">
        <v>34</v>
      </c>
      <c r="AX871" s="14" t="s">
        <v>72</v>
      </c>
      <c r="AY871" s="221" t="s">
        <v>158</v>
      </c>
    </row>
    <row r="872" spans="1:65" s="14" customFormat="1">
      <c r="B872" s="211"/>
      <c r="C872" s="212"/>
      <c r="D872" s="194" t="s">
        <v>176</v>
      </c>
      <c r="E872" s="213" t="s">
        <v>19</v>
      </c>
      <c r="F872" s="214" t="s">
        <v>1988</v>
      </c>
      <c r="G872" s="212"/>
      <c r="H872" s="215">
        <v>84</v>
      </c>
      <c r="I872" s="216"/>
      <c r="J872" s="212"/>
      <c r="K872" s="212"/>
      <c r="L872" s="217"/>
      <c r="M872" s="218"/>
      <c r="N872" s="219"/>
      <c r="O872" s="219"/>
      <c r="P872" s="219"/>
      <c r="Q872" s="219"/>
      <c r="R872" s="219"/>
      <c r="S872" s="219"/>
      <c r="T872" s="220"/>
      <c r="AT872" s="221" t="s">
        <v>176</v>
      </c>
      <c r="AU872" s="221" t="s">
        <v>81</v>
      </c>
      <c r="AV872" s="14" t="s">
        <v>81</v>
      </c>
      <c r="AW872" s="14" t="s">
        <v>34</v>
      </c>
      <c r="AX872" s="14" t="s">
        <v>72</v>
      </c>
      <c r="AY872" s="221" t="s">
        <v>158</v>
      </c>
    </row>
    <row r="873" spans="1:65" s="15" customFormat="1">
      <c r="B873" s="222"/>
      <c r="C873" s="223"/>
      <c r="D873" s="194" t="s">
        <v>176</v>
      </c>
      <c r="E873" s="224" t="s">
        <v>19</v>
      </c>
      <c r="F873" s="225" t="s">
        <v>179</v>
      </c>
      <c r="G873" s="223"/>
      <c r="H873" s="226">
        <v>152</v>
      </c>
      <c r="I873" s="227"/>
      <c r="J873" s="223"/>
      <c r="K873" s="223"/>
      <c r="L873" s="228"/>
      <c r="M873" s="229"/>
      <c r="N873" s="230"/>
      <c r="O873" s="230"/>
      <c r="P873" s="230"/>
      <c r="Q873" s="230"/>
      <c r="R873" s="230"/>
      <c r="S873" s="230"/>
      <c r="T873" s="231"/>
      <c r="AT873" s="232" t="s">
        <v>176</v>
      </c>
      <c r="AU873" s="232" t="s">
        <v>81</v>
      </c>
      <c r="AV873" s="15" t="s">
        <v>165</v>
      </c>
      <c r="AW873" s="15" t="s">
        <v>34</v>
      </c>
      <c r="AX873" s="15" t="s">
        <v>79</v>
      </c>
      <c r="AY873" s="232" t="s">
        <v>158</v>
      </c>
    </row>
    <row r="874" spans="1:65" s="2" customFormat="1" ht="24.25" customHeight="1">
      <c r="A874" s="37"/>
      <c r="B874" s="38"/>
      <c r="C874" s="233" t="s">
        <v>1989</v>
      </c>
      <c r="D874" s="233" t="s">
        <v>220</v>
      </c>
      <c r="E874" s="234" t="s">
        <v>1990</v>
      </c>
      <c r="F874" s="235" t="s">
        <v>1991</v>
      </c>
      <c r="G874" s="236" t="s">
        <v>191</v>
      </c>
      <c r="H874" s="237">
        <v>31.68</v>
      </c>
      <c r="I874" s="238"/>
      <c r="J874" s="239">
        <f>ROUND(I874*H874,2)</f>
        <v>0</v>
      </c>
      <c r="K874" s="235" t="s">
        <v>419</v>
      </c>
      <c r="L874" s="240"/>
      <c r="M874" s="241" t="s">
        <v>19</v>
      </c>
      <c r="N874" s="242" t="s">
        <v>43</v>
      </c>
      <c r="O874" s="67"/>
      <c r="P874" s="190">
        <f>O874*H874</f>
        <v>0</v>
      </c>
      <c r="Q874" s="190">
        <v>1.2600000000000001E-3</v>
      </c>
      <c r="R874" s="190">
        <f>Q874*H874</f>
        <v>3.9916800000000002E-2</v>
      </c>
      <c r="S874" s="190">
        <v>0</v>
      </c>
      <c r="T874" s="191">
        <f>S874*H874</f>
        <v>0</v>
      </c>
      <c r="U874" s="37"/>
      <c r="V874" s="37"/>
      <c r="W874" s="37"/>
      <c r="X874" s="37"/>
      <c r="Y874" s="37"/>
      <c r="Z874" s="37"/>
      <c r="AA874" s="37"/>
      <c r="AB874" s="37"/>
      <c r="AC874" s="37"/>
      <c r="AD874" s="37"/>
      <c r="AE874" s="37"/>
      <c r="AR874" s="192" t="s">
        <v>388</v>
      </c>
      <c r="AT874" s="192" t="s">
        <v>220</v>
      </c>
      <c r="AU874" s="192" t="s">
        <v>81</v>
      </c>
      <c r="AY874" s="20" t="s">
        <v>158</v>
      </c>
      <c r="BE874" s="193">
        <f>IF(N874="základní",J874,0)</f>
        <v>0</v>
      </c>
      <c r="BF874" s="193">
        <f>IF(N874="snížená",J874,0)</f>
        <v>0</v>
      </c>
      <c r="BG874" s="193">
        <f>IF(N874="zákl. přenesená",J874,0)</f>
        <v>0</v>
      </c>
      <c r="BH874" s="193">
        <f>IF(N874="sníž. přenesená",J874,0)</f>
        <v>0</v>
      </c>
      <c r="BI874" s="193">
        <f>IF(N874="nulová",J874,0)</f>
        <v>0</v>
      </c>
      <c r="BJ874" s="20" t="s">
        <v>79</v>
      </c>
      <c r="BK874" s="193">
        <f>ROUND(I874*H874,2)</f>
        <v>0</v>
      </c>
      <c r="BL874" s="20" t="s">
        <v>279</v>
      </c>
      <c r="BM874" s="192" t="s">
        <v>1992</v>
      </c>
    </row>
    <row r="875" spans="1:65" s="2" customFormat="1">
      <c r="A875" s="37"/>
      <c r="B875" s="38"/>
      <c r="C875" s="39"/>
      <c r="D875" s="194" t="s">
        <v>167</v>
      </c>
      <c r="E875" s="39"/>
      <c r="F875" s="195" t="s">
        <v>1991</v>
      </c>
      <c r="G875" s="39"/>
      <c r="H875" s="39"/>
      <c r="I875" s="196"/>
      <c r="J875" s="39"/>
      <c r="K875" s="39"/>
      <c r="L875" s="42"/>
      <c r="M875" s="197"/>
      <c r="N875" s="198"/>
      <c r="O875" s="67"/>
      <c r="P875" s="67"/>
      <c r="Q875" s="67"/>
      <c r="R875" s="67"/>
      <c r="S875" s="67"/>
      <c r="T875" s="68"/>
      <c r="U875" s="37"/>
      <c r="V875" s="37"/>
      <c r="W875" s="37"/>
      <c r="X875" s="37"/>
      <c r="Y875" s="37"/>
      <c r="Z875" s="37"/>
      <c r="AA875" s="37"/>
      <c r="AB875" s="37"/>
      <c r="AC875" s="37"/>
      <c r="AD875" s="37"/>
      <c r="AE875" s="37"/>
      <c r="AT875" s="20" t="s">
        <v>167</v>
      </c>
      <c r="AU875" s="20" t="s">
        <v>81</v>
      </c>
    </row>
    <row r="876" spans="1:65" s="13" customFormat="1">
      <c r="B876" s="201"/>
      <c r="C876" s="202"/>
      <c r="D876" s="194" t="s">
        <v>176</v>
      </c>
      <c r="E876" s="203" t="s">
        <v>19</v>
      </c>
      <c r="F876" s="204" t="s">
        <v>1993</v>
      </c>
      <c r="G876" s="202"/>
      <c r="H876" s="203" t="s">
        <v>19</v>
      </c>
      <c r="I876" s="205"/>
      <c r="J876" s="202"/>
      <c r="K876" s="202"/>
      <c r="L876" s="206"/>
      <c r="M876" s="207"/>
      <c r="N876" s="208"/>
      <c r="O876" s="208"/>
      <c r="P876" s="208"/>
      <c r="Q876" s="208"/>
      <c r="R876" s="208"/>
      <c r="S876" s="208"/>
      <c r="T876" s="209"/>
      <c r="AT876" s="210" t="s">
        <v>176</v>
      </c>
      <c r="AU876" s="210" t="s">
        <v>81</v>
      </c>
      <c r="AV876" s="13" t="s">
        <v>79</v>
      </c>
      <c r="AW876" s="13" t="s">
        <v>34</v>
      </c>
      <c r="AX876" s="13" t="s">
        <v>72</v>
      </c>
      <c r="AY876" s="210" t="s">
        <v>158</v>
      </c>
    </row>
    <row r="877" spans="1:65" s="14" customFormat="1">
      <c r="B877" s="211"/>
      <c r="C877" s="212"/>
      <c r="D877" s="194" t="s">
        <v>176</v>
      </c>
      <c r="E877" s="213" t="s">
        <v>19</v>
      </c>
      <c r="F877" s="214" t="s">
        <v>1994</v>
      </c>
      <c r="G877" s="212"/>
      <c r="H877" s="215">
        <v>19.68</v>
      </c>
      <c r="I877" s="216"/>
      <c r="J877" s="212"/>
      <c r="K877" s="212"/>
      <c r="L877" s="217"/>
      <c r="M877" s="218"/>
      <c r="N877" s="219"/>
      <c r="O877" s="219"/>
      <c r="P877" s="219"/>
      <c r="Q877" s="219"/>
      <c r="R877" s="219"/>
      <c r="S877" s="219"/>
      <c r="T877" s="220"/>
      <c r="AT877" s="221" t="s">
        <v>176</v>
      </c>
      <c r="AU877" s="221" t="s">
        <v>81</v>
      </c>
      <c r="AV877" s="14" t="s">
        <v>81</v>
      </c>
      <c r="AW877" s="14" t="s">
        <v>34</v>
      </c>
      <c r="AX877" s="14" t="s">
        <v>72</v>
      </c>
      <c r="AY877" s="221" t="s">
        <v>158</v>
      </c>
    </row>
    <row r="878" spans="1:65" s="14" customFormat="1">
      <c r="B878" s="211"/>
      <c r="C878" s="212"/>
      <c r="D878" s="194" t="s">
        <v>176</v>
      </c>
      <c r="E878" s="213" t="s">
        <v>19</v>
      </c>
      <c r="F878" s="214" t="s">
        <v>1995</v>
      </c>
      <c r="G878" s="212"/>
      <c r="H878" s="215">
        <v>12</v>
      </c>
      <c r="I878" s="216"/>
      <c r="J878" s="212"/>
      <c r="K878" s="212"/>
      <c r="L878" s="217"/>
      <c r="M878" s="218"/>
      <c r="N878" s="219"/>
      <c r="O878" s="219"/>
      <c r="P878" s="219"/>
      <c r="Q878" s="219"/>
      <c r="R878" s="219"/>
      <c r="S878" s="219"/>
      <c r="T878" s="220"/>
      <c r="AT878" s="221" t="s">
        <v>176</v>
      </c>
      <c r="AU878" s="221" t="s">
        <v>81</v>
      </c>
      <c r="AV878" s="14" t="s">
        <v>81</v>
      </c>
      <c r="AW878" s="14" t="s">
        <v>34</v>
      </c>
      <c r="AX878" s="14" t="s">
        <v>72</v>
      </c>
      <c r="AY878" s="221" t="s">
        <v>158</v>
      </c>
    </row>
    <row r="879" spans="1:65" s="15" customFormat="1">
      <c r="B879" s="222"/>
      <c r="C879" s="223"/>
      <c r="D879" s="194" t="s">
        <v>176</v>
      </c>
      <c r="E879" s="224" t="s">
        <v>19</v>
      </c>
      <c r="F879" s="225" t="s">
        <v>179</v>
      </c>
      <c r="G879" s="223"/>
      <c r="H879" s="226">
        <v>31.68</v>
      </c>
      <c r="I879" s="227"/>
      <c r="J879" s="223"/>
      <c r="K879" s="223"/>
      <c r="L879" s="228"/>
      <c r="M879" s="229"/>
      <c r="N879" s="230"/>
      <c r="O879" s="230"/>
      <c r="P879" s="230"/>
      <c r="Q879" s="230"/>
      <c r="R879" s="230"/>
      <c r="S879" s="230"/>
      <c r="T879" s="231"/>
      <c r="AT879" s="232" t="s">
        <v>176</v>
      </c>
      <c r="AU879" s="232" t="s">
        <v>81</v>
      </c>
      <c r="AV879" s="15" t="s">
        <v>165</v>
      </c>
      <c r="AW879" s="15" t="s">
        <v>34</v>
      </c>
      <c r="AX879" s="15" t="s">
        <v>79</v>
      </c>
      <c r="AY879" s="232" t="s">
        <v>158</v>
      </c>
    </row>
    <row r="880" spans="1:65" s="2" customFormat="1" ht="24.25" customHeight="1">
      <c r="A880" s="37"/>
      <c r="B880" s="38"/>
      <c r="C880" s="233" t="s">
        <v>1996</v>
      </c>
      <c r="D880" s="233" t="s">
        <v>220</v>
      </c>
      <c r="E880" s="234" t="s">
        <v>1997</v>
      </c>
      <c r="F880" s="235" t="s">
        <v>1998</v>
      </c>
      <c r="G880" s="236" t="s">
        <v>163</v>
      </c>
      <c r="H880" s="237">
        <v>87.908000000000001</v>
      </c>
      <c r="I880" s="238"/>
      <c r="J880" s="239">
        <f>ROUND(I880*H880,2)</f>
        <v>0</v>
      </c>
      <c r="K880" s="235" t="s">
        <v>164</v>
      </c>
      <c r="L880" s="240"/>
      <c r="M880" s="241" t="s">
        <v>19</v>
      </c>
      <c r="N880" s="242" t="s">
        <v>43</v>
      </c>
      <c r="O880" s="67"/>
      <c r="P880" s="190">
        <f>O880*H880</f>
        <v>0</v>
      </c>
      <c r="Q880" s="190">
        <v>1E-3</v>
      </c>
      <c r="R880" s="190">
        <f>Q880*H880</f>
        <v>8.7908E-2</v>
      </c>
      <c r="S880" s="190">
        <v>0</v>
      </c>
      <c r="T880" s="191">
        <f>S880*H880</f>
        <v>0</v>
      </c>
      <c r="U880" s="37"/>
      <c r="V880" s="37"/>
      <c r="W880" s="37"/>
      <c r="X880" s="37"/>
      <c r="Y880" s="37"/>
      <c r="Z880" s="37"/>
      <c r="AA880" s="37"/>
      <c r="AB880" s="37"/>
      <c r="AC880" s="37"/>
      <c r="AD880" s="37"/>
      <c r="AE880" s="37"/>
      <c r="AR880" s="192" t="s">
        <v>388</v>
      </c>
      <c r="AT880" s="192" t="s">
        <v>220</v>
      </c>
      <c r="AU880" s="192" t="s">
        <v>81</v>
      </c>
      <c r="AY880" s="20" t="s">
        <v>158</v>
      </c>
      <c r="BE880" s="193">
        <f>IF(N880="základní",J880,0)</f>
        <v>0</v>
      </c>
      <c r="BF880" s="193">
        <f>IF(N880="snížená",J880,0)</f>
        <v>0</v>
      </c>
      <c r="BG880" s="193">
        <f>IF(N880="zákl. přenesená",J880,0)</f>
        <v>0</v>
      </c>
      <c r="BH880" s="193">
        <f>IF(N880="sníž. přenesená",J880,0)</f>
        <v>0</v>
      </c>
      <c r="BI880" s="193">
        <f>IF(N880="nulová",J880,0)</f>
        <v>0</v>
      </c>
      <c r="BJ880" s="20" t="s">
        <v>79</v>
      </c>
      <c r="BK880" s="193">
        <f>ROUND(I880*H880,2)</f>
        <v>0</v>
      </c>
      <c r="BL880" s="20" t="s">
        <v>279</v>
      </c>
      <c r="BM880" s="192" t="s">
        <v>1999</v>
      </c>
    </row>
    <row r="881" spans="1:65" s="2" customFormat="1" ht="18">
      <c r="A881" s="37"/>
      <c r="B881" s="38"/>
      <c r="C881" s="39"/>
      <c r="D881" s="194" t="s">
        <v>167</v>
      </c>
      <c r="E881" s="39"/>
      <c r="F881" s="195" t="s">
        <v>1998</v>
      </c>
      <c r="G881" s="39"/>
      <c r="H881" s="39"/>
      <c r="I881" s="196"/>
      <c r="J881" s="39"/>
      <c r="K881" s="39"/>
      <c r="L881" s="42"/>
      <c r="M881" s="197"/>
      <c r="N881" s="198"/>
      <c r="O881" s="67"/>
      <c r="P881" s="67"/>
      <c r="Q881" s="67"/>
      <c r="R881" s="67"/>
      <c r="S881" s="67"/>
      <c r="T881" s="68"/>
      <c r="U881" s="37"/>
      <c r="V881" s="37"/>
      <c r="W881" s="37"/>
      <c r="X881" s="37"/>
      <c r="Y881" s="37"/>
      <c r="Z881" s="37"/>
      <c r="AA881" s="37"/>
      <c r="AB881" s="37"/>
      <c r="AC881" s="37"/>
      <c r="AD881" s="37"/>
      <c r="AE881" s="37"/>
      <c r="AT881" s="20" t="s">
        <v>167</v>
      </c>
      <c r="AU881" s="20" t="s">
        <v>81</v>
      </c>
    </row>
    <row r="882" spans="1:65" s="14" customFormat="1">
      <c r="B882" s="211"/>
      <c r="C882" s="212"/>
      <c r="D882" s="194" t="s">
        <v>176</v>
      </c>
      <c r="E882" s="213" t="s">
        <v>19</v>
      </c>
      <c r="F882" s="214" t="s">
        <v>2000</v>
      </c>
      <c r="G882" s="212"/>
      <c r="H882" s="215">
        <v>10.688000000000001</v>
      </c>
      <c r="I882" s="216"/>
      <c r="J882" s="212"/>
      <c r="K882" s="212"/>
      <c r="L882" s="217"/>
      <c r="M882" s="218"/>
      <c r="N882" s="219"/>
      <c r="O882" s="219"/>
      <c r="P882" s="219"/>
      <c r="Q882" s="219"/>
      <c r="R882" s="219"/>
      <c r="S882" s="219"/>
      <c r="T882" s="220"/>
      <c r="AT882" s="221" t="s">
        <v>176</v>
      </c>
      <c r="AU882" s="221" t="s">
        <v>81</v>
      </c>
      <c r="AV882" s="14" t="s">
        <v>81</v>
      </c>
      <c r="AW882" s="14" t="s">
        <v>34</v>
      </c>
      <c r="AX882" s="14" t="s">
        <v>72</v>
      </c>
      <c r="AY882" s="221" t="s">
        <v>158</v>
      </c>
    </row>
    <row r="883" spans="1:65" s="14" customFormat="1">
      <c r="B883" s="211"/>
      <c r="C883" s="212"/>
      <c r="D883" s="194" t="s">
        <v>176</v>
      </c>
      <c r="E883" s="213" t="s">
        <v>19</v>
      </c>
      <c r="F883" s="214" t="s">
        <v>2001</v>
      </c>
      <c r="G883" s="212"/>
      <c r="H883" s="215">
        <v>77.22</v>
      </c>
      <c r="I883" s="216"/>
      <c r="J883" s="212"/>
      <c r="K883" s="212"/>
      <c r="L883" s="217"/>
      <c r="M883" s="218"/>
      <c r="N883" s="219"/>
      <c r="O883" s="219"/>
      <c r="P883" s="219"/>
      <c r="Q883" s="219"/>
      <c r="R883" s="219"/>
      <c r="S883" s="219"/>
      <c r="T883" s="220"/>
      <c r="AT883" s="221" t="s">
        <v>176</v>
      </c>
      <c r="AU883" s="221" t="s">
        <v>81</v>
      </c>
      <c r="AV883" s="14" t="s">
        <v>81</v>
      </c>
      <c r="AW883" s="14" t="s">
        <v>34</v>
      </c>
      <c r="AX883" s="14" t="s">
        <v>72</v>
      </c>
      <c r="AY883" s="221" t="s">
        <v>158</v>
      </c>
    </row>
    <row r="884" spans="1:65" s="15" customFormat="1">
      <c r="B884" s="222"/>
      <c r="C884" s="223"/>
      <c r="D884" s="194" t="s">
        <v>176</v>
      </c>
      <c r="E884" s="224" t="s">
        <v>19</v>
      </c>
      <c r="F884" s="225" t="s">
        <v>179</v>
      </c>
      <c r="G884" s="223"/>
      <c r="H884" s="226">
        <v>87.908000000000001</v>
      </c>
      <c r="I884" s="227"/>
      <c r="J884" s="223"/>
      <c r="K884" s="223"/>
      <c r="L884" s="228"/>
      <c r="M884" s="229"/>
      <c r="N884" s="230"/>
      <c r="O884" s="230"/>
      <c r="P884" s="230"/>
      <c r="Q884" s="230"/>
      <c r="R884" s="230"/>
      <c r="S884" s="230"/>
      <c r="T884" s="231"/>
      <c r="AT884" s="232" t="s">
        <v>176</v>
      </c>
      <c r="AU884" s="232" t="s">
        <v>81</v>
      </c>
      <c r="AV884" s="15" t="s">
        <v>165</v>
      </c>
      <c r="AW884" s="15" t="s">
        <v>34</v>
      </c>
      <c r="AX884" s="15" t="s">
        <v>79</v>
      </c>
      <c r="AY884" s="232" t="s">
        <v>158</v>
      </c>
    </row>
    <row r="885" spans="1:65" s="2" customFormat="1" ht="24.25" customHeight="1">
      <c r="A885" s="37"/>
      <c r="B885" s="38"/>
      <c r="C885" s="181" t="s">
        <v>2002</v>
      </c>
      <c r="D885" s="181" t="s">
        <v>160</v>
      </c>
      <c r="E885" s="182" t="s">
        <v>717</v>
      </c>
      <c r="F885" s="183" t="s">
        <v>718</v>
      </c>
      <c r="G885" s="184" t="s">
        <v>223</v>
      </c>
      <c r="H885" s="185">
        <v>0.91600000000000004</v>
      </c>
      <c r="I885" s="186"/>
      <c r="J885" s="187">
        <f>ROUND(I885*H885,2)</f>
        <v>0</v>
      </c>
      <c r="K885" s="183" t="s">
        <v>164</v>
      </c>
      <c r="L885" s="42"/>
      <c r="M885" s="188" t="s">
        <v>19</v>
      </c>
      <c r="N885" s="189" t="s">
        <v>43</v>
      </c>
      <c r="O885" s="67"/>
      <c r="P885" s="190">
        <f>O885*H885</f>
        <v>0</v>
      </c>
      <c r="Q885" s="190">
        <v>0</v>
      </c>
      <c r="R885" s="190">
        <f>Q885*H885</f>
        <v>0</v>
      </c>
      <c r="S885" s="190">
        <v>0</v>
      </c>
      <c r="T885" s="191">
        <f>S885*H885</f>
        <v>0</v>
      </c>
      <c r="U885" s="37"/>
      <c r="V885" s="37"/>
      <c r="W885" s="37"/>
      <c r="X885" s="37"/>
      <c r="Y885" s="37"/>
      <c r="Z885" s="37"/>
      <c r="AA885" s="37"/>
      <c r="AB885" s="37"/>
      <c r="AC885" s="37"/>
      <c r="AD885" s="37"/>
      <c r="AE885" s="37"/>
      <c r="AR885" s="192" t="s">
        <v>279</v>
      </c>
      <c r="AT885" s="192" t="s">
        <v>160</v>
      </c>
      <c r="AU885" s="192" t="s">
        <v>81</v>
      </c>
      <c r="AY885" s="20" t="s">
        <v>158</v>
      </c>
      <c r="BE885" s="193">
        <f>IF(N885="základní",J885,0)</f>
        <v>0</v>
      </c>
      <c r="BF885" s="193">
        <f>IF(N885="snížená",J885,0)</f>
        <v>0</v>
      </c>
      <c r="BG885" s="193">
        <f>IF(N885="zákl. přenesená",J885,0)</f>
        <v>0</v>
      </c>
      <c r="BH885" s="193">
        <f>IF(N885="sníž. přenesená",J885,0)</f>
        <v>0</v>
      </c>
      <c r="BI885" s="193">
        <f>IF(N885="nulová",J885,0)</f>
        <v>0</v>
      </c>
      <c r="BJ885" s="20" t="s">
        <v>79</v>
      </c>
      <c r="BK885" s="193">
        <f>ROUND(I885*H885,2)</f>
        <v>0</v>
      </c>
      <c r="BL885" s="20" t="s">
        <v>279</v>
      </c>
      <c r="BM885" s="192" t="s">
        <v>2003</v>
      </c>
    </row>
    <row r="886" spans="1:65" s="2" customFormat="1" ht="27">
      <c r="A886" s="37"/>
      <c r="B886" s="38"/>
      <c r="C886" s="39"/>
      <c r="D886" s="194" t="s">
        <v>167</v>
      </c>
      <c r="E886" s="39"/>
      <c r="F886" s="195" t="s">
        <v>720</v>
      </c>
      <c r="G886" s="39"/>
      <c r="H886" s="39"/>
      <c r="I886" s="196"/>
      <c r="J886" s="39"/>
      <c r="K886" s="39"/>
      <c r="L886" s="42"/>
      <c r="M886" s="197"/>
      <c r="N886" s="198"/>
      <c r="O886" s="67"/>
      <c r="P886" s="67"/>
      <c r="Q886" s="67"/>
      <c r="R886" s="67"/>
      <c r="S886" s="67"/>
      <c r="T886" s="68"/>
      <c r="U886" s="37"/>
      <c r="V886" s="37"/>
      <c r="W886" s="37"/>
      <c r="X886" s="37"/>
      <c r="Y886" s="37"/>
      <c r="Z886" s="37"/>
      <c r="AA886" s="37"/>
      <c r="AB886" s="37"/>
      <c r="AC886" s="37"/>
      <c r="AD886" s="37"/>
      <c r="AE886" s="37"/>
      <c r="AT886" s="20" t="s">
        <v>167</v>
      </c>
      <c r="AU886" s="20" t="s">
        <v>81</v>
      </c>
    </row>
    <row r="887" spans="1:65" s="2" customFormat="1">
      <c r="A887" s="37"/>
      <c r="B887" s="38"/>
      <c r="C887" s="39"/>
      <c r="D887" s="199" t="s">
        <v>169</v>
      </c>
      <c r="E887" s="39"/>
      <c r="F887" s="200" t="s">
        <v>721</v>
      </c>
      <c r="G887" s="39"/>
      <c r="H887" s="39"/>
      <c r="I887" s="196"/>
      <c r="J887" s="39"/>
      <c r="K887" s="39"/>
      <c r="L887" s="42"/>
      <c r="M887" s="197"/>
      <c r="N887" s="198"/>
      <c r="O887" s="67"/>
      <c r="P887" s="67"/>
      <c r="Q887" s="67"/>
      <c r="R887" s="67"/>
      <c r="S887" s="67"/>
      <c r="T887" s="68"/>
      <c r="U887" s="37"/>
      <c r="V887" s="37"/>
      <c r="W887" s="37"/>
      <c r="X887" s="37"/>
      <c r="Y887" s="37"/>
      <c r="Z887" s="37"/>
      <c r="AA887" s="37"/>
      <c r="AB887" s="37"/>
      <c r="AC887" s="37"/>
      <c r="AD887" s="37"/>
      <c r="AE887" s="37"/>
      <c r="AT887" s="20" t="s">
        <v>169</v>
      </c>
      <c r="AU887" s="20" t="s">
        <v>81</v>
      </c>
    </row>
    <row r="888" spans="1:65" s="12" customFormat="1" ht="22.9" customHeight="1">
      <c r="B888" s="165"/>
      <c r="C888" s="166"/>
      <c r="D888" s="167" t="s">
        <v>71</v>
      </c>
      <c r="E888" s="179" t="s">
        <v>722</v>
      </c>
      <c r="F888" s="179" t="s">
        <v>723</v>
      </c>
      <c r="G888" s="166"/>
      <c r="H888" s="166"/>
      <c r="I888" s="169"/>
      <c r="J888" s="180">
        <f>BK888</f>
        <v>0</v>
      </c>
      <c r="K888" s="166"/>
      <c r="L888" s="171"/>
      <c r="M888" s="172"/>
      <c r="N888" s="173"/>
      <c r="O888" s="173"/>
      <c r="P888" s="174">
        <f>SUM(P889:P966)</f>
        <v>0</v>
      </c>
      <c r="Q888" s="173"/>
      <c r="R888" s="174">
        <f>SUM(R889:R966)</f>
        <v>32.14348600000001</v>
      </c>
      <c r="S888" s="173"/>
      <c r="T888" s="175">
        <f>SUM(T889:T966)</f>
        <v>0</v>
      </c>
      <c r="AR888" s="176" t="s">
        <v>81</v>
      </c>
      <c r="AT888" s="177" t="s">
        <v>71</v>
      </c>
      <c r="AU888" s="177" t="s">
        <v>79</v>
      </c>
      <c r="AY888" s="176" t="s">
        <v>158</v>
      </c>
      <c r="BK888" s="178">
        <f>SUM(BK889:BK966)</f>
        <v>0</v>
      </c>
    </row>
    <row r="889" spans="1:65" s="2" customFormat="1" ht="24.25" customHeight="1">
      <c r="A889" s="37"/>
      <c r="B889" s="38"/>
      <c r="C889" s="181" t="s">
        <v>2004</v>
      </c>
      <c r="D889" s="181" t="s">
        <v>160</v>
      </c>
      <c r="E889" s="182" t="s">
        <v>725</v>
      </c>
      <c r="F889" s="183" t="s">
        <v>726</v>
      </c>
      <c r="G889" s="184" t="s">
        <v>163</v>
      </c>
      <c r="H889" s="185">
        <v>27.5</v>
      </c>
      <c r="I889" s="186"/>
      <c r="J889" s="187">
        <f>ROUND(I889*H889,2)</f>
        <v>0</v>
      </c>
      <c r="K889" s="183" t="s">
        <v>164</v>
      </c>
      <c r="L889" s="42"/>
      <c r="M889" s="188" t="s">
        <v>19</v>
      </c>
      <c r="N889" s="189" t="s">
        <v>43</v>
      </c>
      <c r="O889" s="67"/>
      <c r="P889" s="190">
        <f>O889*H889</f>
        <v>0</v>
      </c>
      <c r="Q889" s="190">
        <v>0</v>
      </c>
      <c r="R889" s="190">
        <f>Q889*H889</f>
        <v>0</v>
      </c>
      <c r="S889" s="190">
        <v>0</v>
      </c>
      <c r="T889" s="191">
        <f>S889*H889</f>
        <v>0</v>
      </c>
      <c r="U889" s="37"/>
      <c r="V889" s="37"/>
      <c r="W889" s="37"/>
      <c r="X889" s="37"/>
      <c r="Y889" s="37"/>
      <c r="Z889" s="37"/>
      <c r="AA889" s="37"/>
      <c r="AB889" s="37"/>
      <c r="AC889" s="37"/>
      <c r="AD889" s="37"/>
      <c r="AE889" s="37"/>
      <c r="AR889" s="192" t="s">
        <v>279</v>
      </c>
      <c r="AT889" s="192" t="s">
        <v>160</v>
      </c>
      <c r="AU889" s="192" t="s">
        <v>81</v>
      </c>
      <c r="AY889" s="20" t="s">
        <v>158</v>
      </c>
      <c r="BE889" s="193">
        <f>IF(N889="základní",J889,0)</f>
        <v>0</v>
      </c>
      <c r="BF889" s="193">
        <f>IF(N889="snížená",J889,0)</f>
        <v>0</v>
      </c>
      <c r="BG889" s="193">
        <f>IF(N889="zákl. přenesená",J889,0)</f>
        <v>0</v>
      </c>
      <c r="BH889" s="193">
        <f>IF(N889="sníž. přenesená",J889,0)</f>
        <v>0</v>
      </c>
      <c r="BI889" s="193">
        <f>IF(N889="nulová",J889,0)</f>
        <v>0</v>
      </c>
      <c r="BJ889" s="20" t="s">
        <v>79</v>
      </c>
      <c r="BK889" s="193">
        <f>ROUND(I889*H889,2)</f>
        <v>0</v>
      </c>
      <c r="BL889" s="20" t="s">
        <v>279</v>
      </c>
      <c r="BM889" s="192" t="s">
        <v>2005</v>
      </c>
    </row>
    <row r="890" spans="1:65" s="2" customFormat="1" ht="18">
      <c r="A890" s="37"/>
      <c r="B890" s="38"/>
      <c r="C890" s="39"/>
      <c r="D890" s="194" t="s">
        <v>167</v>
      </c>
      <c r="E890" s="39"/>
      <c r="F890" s="195" t="s">
        <v>728</v>
      </c>
      <c r="G890" s="39"/>
      <c r="H890" s="39"/>
      <c r="I890" s="196"/>
      <c r="J890" s="39"/>
      <c r="K890" s="39"/>
      <c r="L890" s="42"/>
      <c r="M890" s="197"/>
      <c r="N890" s="198"/>
      <c r="O890" s="67"/>
      <c r="P890" s="67"/>
      <c r="Q890" s="67"/>
      <c r="R890" s="67"/>
      <c r="S890" s="67"/>
      <c r="T890" s="68"/>
      <c r="U890" s="37"/>
      <c r="V890" s="37"/>
      <c r="W890" s="37"/>
      <c r="X890" s="37"/>
      <c r="Y890" s="37"/>
      <c r="Z890" s="37"/>
      <c r="AA890" s="37"/>
      <c r="AB890" s="37"/>
      <c r="AC890" s="37"/>
      <c r="AD890" s="37"/>
      <c r="AE890" s="37"/>
      <c r="AT890" s="20" t="s">
        <v>167</v>
      </c>
      <c r="AU890" s="20" t="s">
        <v>81</v>
      </c>
    </row>
    <row r="891" spans="1:65" s="2" customFormat="1">
      <c r="A891" s="37"/>
      <c r="B891" s="38"/>
      <c r="C891" s="39"/>
      <c r="D891" s="199" t="s">
        <v>169</v>
      </c>
      <c r="E891" s="39"/>
      <c r="F891" s="200" t="s">
        <v>729</v>
      </c>
      <c r="G891" s="39"/>
      <c r="H891" s="39"/>
      <c r="I891" s="196"/>
      <c r="J891" s="39"/>
      <c r="K891" s="39"/>
      <c r="L891" s="42"/>
      <c r="M891" s="197"/>
      <c r="N891" s="198"/>
      <c r="O891" s="67"/>
      <c r="P891" s="67"/>
      <c r="Q891" s="67"/>
      <c r="R891" s="67"/>
      <c r="S891" s="67"/>
      <c r="T891" s="68"/>
      <c r="U891" s="37"/>
      <c r="V891" s="37"/>
      <c r="W891" s="37"/>
      <c r="X891" s="37"/>
      <c r="Y891" s="37"/>
      <c r="Z891" s="37"/>
      <c r="AA891" s="37"/>
      <c r="AB891" s="37"/>
      <c r="AC891" s="37"/>
      <c r="AD891" s="37"/>
      <c r="AE891" s="37"/>
      <c r="AT891" s="20" t="s">
        <v>169</v>
      </c>
      <c r="AU891" s="20" t="s">
        <v>81</v>
      </c>
    </row>
    <row r="892" spans="1:65" s="13" customFormat="1">
      <c r="B892" s="201"/>
      <c r="C892" s="202"/>
      <c r="D892" s="194" t="s">
        <v>176</v>
      </c>
      <c r="E892" s="203" t="s">
        <v>19</v>
      </c>
      <c r="F892" s="204" t="s">
        <v>2006</v>
      </c>
      <c r="G892" s="202"/>
      <c r="H892" s="203" t="s">
        <v>19</v>
      </c>
      <c r="I892" s="205"/>
      <c r="J892" s="202"/>
      <c r="K892" s="202"/>
      <c r="L892" s="206"/>
      <c r="M892" s="207"/>
      <c r="N892" s="208"/>
      <c r="O892" s="208"/>
      <c r="P892" s="208"/>
      <c r="Q892" s="208"/>
      <c r="R892" s="208"/>
      <c r="S892" s="208"/>
      <c r="T892" s="209"/>
      <c r="AT892" s="210" t="s">
        <v>176</v>
      </c>
      <c r="AU892" s="210" t="s">
        <v>81</v>
      </c>
      <c r="AV892" s="13" t="s">
        <v>79</v>
      </c>
      <c r="AW892" s="13" t="s">
        <v>34</v>
      </c>
      <c r="AX892" s="13" t="s">
        <v>72</v>
      </c>
      <c r="AY892" s="210" t="s">
        <v>158</v>
      </c>
    </row>
    <row r="893" spans="1:65" s="14" customFormat="1">
      <c r="B893" s="211"/>
      <c r="C893" s="212"/>
      <c r="D893" s="194" t="s">
        <v>176</v>
      </c>
      <c r="E893" s="213" t="s">
        <v>19</v>
      </c>
      <c r="F893" s="214" t="s">
        <v>2007</v>
      </c>
      <c r="G893" s="212"/>
      <c r="H893" s="215">
        <v>27.5</v>
      </c>
      <c r="I893" s="216"/>
      <c r="J893" s="212"/>
      <c r="K893" s="212"/>
      <c r="L893" s="217"/>
      <c r="M893" s="218"/>
      <c r="N893" s="219"/>
      <c r="O893" s="219"/>
      <c r="P893" s="219"/>
      <c r="Q893" s="219"/>
      <c r="R893" s="219"/>
      <c r="S893" s="219"/>
      <c r="T893" s="220"/>
      <c r="AT893" s="221" t="s">
        <v>176</v>
      </c>
      <c r="AU893" s="221" t="s">
        <v>81</v>
      </c>
      <c r="AV893" s="14" t="s">
        <v>81</v>
      </c>
      <c r="AW893" s="14" t="s">
        <v>34</v>
      </c>
      <c r="AX893" s="14" t="s">
        <v>72</v>
      </c>
      <c r="AY893" s="221" t="s">
        <v>158</v>
      </c>
    </row>
    <row r="894" spans="1:65" s="15" customFormat="1">
      <c r="B894" s="222"/>
      <c r="C894" s="223"/>
      <c r="D894" s="194" t="s">
        <v>176</v>
      </c>
      <c r="E894" s="224" t="s">
        <v>19</v>
      </c>
      <c r="F894" s="225" t="s">
        <v>179</v>
      </c>
      <c r="G894" s="223"/>
      <c r="H894" s="226">
        <v>27.5</v>
      </c>
      <c r="I894" s="227"/>
      <c r="J894" s="223"/>
      <c r="K894" s="223"/>
      <c r="L894" s="228"/>
      <c r="M894" s="229"/>
      <c r="N894" s="230"/>
      <c r="O894" s="230"/>
      <c r="P894" s="230"/>
      <c r="Q894" s="230"/>
      <c r="R894" s="230"/>
      <c r="S894" s="230"/>
      <c r="T894" s="231"/>
      <c r="AT894" s="232" t="s">
        <v>176</v>
      </c>
      <c r="AU894" s="232" t="s">
        <v>81</v>
      </c>
      <c r="AV894" s="15" t="s">
        <v>165</v>
      </c>
      <c r="AW894" s="15" t="s">
        <v>34</v>
      </c>
      <c r="AX894" s="15" t="s">
        <v>79</v>
      </c>
      <c r="AY894" s="232" t="s">
        <v>158</v>
      </c>
    </row>
    <row r="895" spans="1:65" s="2" customFormat="1" ht="24.25" customHeight="1">
      <c r="A895" s="37"/>
      <c r="B895" s="38"/>
      <c r="C895" s="181" t="s">
        <v>2008</v>
      </c>
      <c r="D895" s="181" t="s">
        <v>160</v>
      </c>
      <c r="E895" s="182" t="s">
        <v>2009</v>
      </c>
      <c r="F895" s="183" t="s">
        <v>2010</v>
      </c>
      <c r="G895" s="184" t="s">
        <v>163</v>
      </c>
      <c r="H895" s="185">
        <v>27.5</v>
      </c>
      <c r="I895" s="186"/>
      <c r="J895" s="187">
        <f>ROUND(I895*H895,2)</f>
        <v>0</v>
      </c>
      <c r="K895" s="183" t="s">
        <v>164</v>
      </c>
      <c r="L895" s="42"/>
      <c r="M895" s="188" t="s">
        <v>19</v>
      </c>
      <c r="N895" s="189" t="s">
        <v>43</v>
      </c>
      <c r="O895" s="67"/>
      <c r="P895" s="190">
        <f>O895*H895</f>
        <v>0</v>
      </c>
      <c r="Q895" s="190">
        <v>0</v>
      </c>
      <c r="R895" s="190">
        <f>Q895*H895</f>
        <v>0</v>
      </c>
      <c r="S895" s="190">
        <v>0</v>
      </c>
      <c r="T895" s="191">
        <f>S895*H895</f>
        <v>0</v>
      </c>
      <c r="U895" s="37"/>
      <c r="V895" s="37"/>
      <c r="W895" s="37"/>
      <c r="X895" s="37"/>
      <c r="Y895" s="37"/>
      <c r="Z895" s="37"/>
      <c r="AA895" s="37"/>
      <c r="AB895" s="37"/>
      <c r="AC895" s="37"/>
      <c r="AD895" s="37"/>
      <c r="AE895" s="37"/>
      <c r="AR895" s="192" t="s">
        <v>279</v>
      </c>
      <c r="AT895" s="192" t="s">
        <v>160</v>
      </c>
      <c r="AU895" s="192" t="s">
        <v>81</v>
      </c>
      <c r="AY895" s="20" t="s">
        <v>158</v>
      </c>
      <c r="BE895" s="193">
        <f>IF(N895="základní",J895,0)</f>
        <v>0</v>
      </c>
      <c r="BF895" s="193">
        <f>IF(N895="snížená",J895,0)</f>
        <v>0</v>
      </c>
      <c r="BG895" s="193">
        <f>IF(N895="zákl. přenesená",J895,0)</f>
        <v>0</v>
      </c>
      <c r="BH895" s="193">
        <f>IF(N895="sníž. přenesená",J895,0)</f>
        <v>0</v>
      </c>
      <c r="BI895" s="193">
        <f>IF(N895="nulová",J895,0)</f>
        <v>0</v>
      </c>
      <c r="BJ895" s="20" t="s">
        <v>79</v>
      </c>
      <c r="BK895" s="193">
        <f>ROUND(I895*H895,2)</f>
        <v>0</v>
      </c>
      <c r="BL895" s="20" t="s">
        <v>279</v>
      </c>
      <c r="BM895" s="192" t="s">
        <v>2011</v>
      </c>
    </row>
    <row r="896" spans="1:65" s="2" customFormat="1" ht="18">
      <c r="A896" s="37"/>
      <c r="B896" s="38"/>
      <c r="C896" s="39"/>
      <c r="D896" s="194" t="s">
        <v>167</v>
      </c>
      <c r="E896" s="39"/>
      <c r="F896" s="195" t="s">
        <v>2012</v>
      </c>
      <c r="G896" s="39"/>
      <c r="H896" s="39"/>
      <c r="I896" s="196"/>
      <c r="J896" s="39"/>
      <c r="K896" s="39"/>
      <c r="L896" s="42"/>
      <c r="M896" s="197"/>
      <c r="N896" s="198"/>
      <c r="O896" s="67"/>
      <c r="P896" s="67"/>
      <c r="Q896" s="67"/>
      <c r="R896" s="67"/>
      <c r="S896" s="67"/>
      <c r="T896" s="68"/>
      <c r="U896" s="37"/>
      <c r="V896" s="37"/>
      <c r="W896" s="37"/>
      <c r="X896" s="37"/>
      <c r="Y896" s="37"/>
      <c r="Z896" s="37"/>
      <c r="AA896" s="37"/>
      <c r="AB896" s="37"/>
      <c r="AC896" s="37"/>
      <c r="AD896" s="37"/>
      <c r="AE896" s="37"/>
      <c r="AT896" s="20" t="s">
        <v>167</v>
      </c>
      <c r="AU896" s="20" t="s">
        <v>81</v>
      </c>
    </row>
    <row r="897" spans="1:65" s="2" customFormat="1">
      <c r="A897" s="37"/>
      <c r="B897" s="38"/>
      <c r="C897" s="39"/>
      <c r="D897" s="199" t="s">
        <v>169</v>
      </c>
      <c r="E897" s="39"/>
      <c r="F897" s="200" t="s">
        <v>2013</v>
      </c>
      <c r="G897" s="39"/>
      <c r="H897" s="39"/>
      <c r="I897" s="196"/>
      <c r="J897" s="39"/>
      <c r="K897" s="39"/>
      <c r="L897" s="42"/>
      <c r="M897" s="197"/>
      <c r="N897" s="198"/>
      <c r="O897" s="67"/>
      <c r="P897" s="67"/>
      <c r="Q897" s="67"/>
      <c r="R897" s="67"/>
      <c r="S897" s="67"/>
      <c r="T897" s="68"/>
      <c r="U897" s="37"/>
      <c r="V897" s="37"/>
      <c r="W897" s="37"/>
      <c r="X897" s="37"/>
      <c r="Y897" s="37"/>
      <c r="Z897" s="37"/>
      <c r="AA897" s="37"/>
      <c r="AB897" s="37"/>
      <c r="AC897" s="37"/>
      <c r="AD897" s="37"/>
      <c r="AE897" s="37"/>
      <c r="AT897" s="20" t="s">
        <v>169</v>
      </c>
      <c r="AU897" s="20" t="s">
        <v>81</v>
      </c>
    </row>
    <row r="898" spans="1:65" s="13" customFormat="1">
      <c r="B898" s="201"/>
      <c r="C898" s="202"/>
      <c r="D898" s="194" t="s">
        <v>176</v>
      </c>
      <c r="E898" s="203" t="s">
        <v>19</v>
      </c>
      <c r="F898" s="204" t="s">
        <v>2014</v>
      </c>
      <c r="G898" s="202"/>
      <c r="H898" s="203" t="s">
        <v>19</v>
      </c>
      <c r="I898" s="205"/>
      <c r="J898" s="202"/>
      <c r="K898" s="202"/>
      <c r="L898" s="206"/>
      <c r="M898" s="207"/>
      <c r="N898" s="208"/>
      <c r="O898" s="208"/>
      <c r="P898" s="208"/>
      <c r="Q898" s="208"/>
      <c r="R898" s="208"/>
      <c r="S898" s="208"/>
      <c r="T898" s="209"/>
      <c r="AT898" s="210" t="s">
        <v>176</v>
      </c>
      <c r="AU898" s="210" t="s">
        <v>81</v>
      </c>
      <c r="AV898" s="13" t="s">
        <v>79</v>
      </c>
      <c r="AW898" s="13" t="s">
        <v>34</v>
      </c>
      <c r="AX898" s="13" t="s">
        <v>72</v>
      </c>
      <c r="AY898" s="210" t="s">
        <v>158</v>
      </c>
    </row>
    <row r="899" spans="1:65" s="14" customFormat="1">
      <c r="B899" s="211"/>
      <c r="C899" s="212"/>
      <c r="D899" s="194" t="s">
        <v>176</v>
      </c>
      <c r="E899" s="213" t="s">
        <v>19</v>
      </c>
      <c r="F899" s="214" t="s">
        <v>2007</v>
      </c>
      <c r="G899" s="212"/>
      <c r="H899" s="215">
        <v>27.5</v>
      </c>
      <c r="I899" s="216"/>
      <c r="J899" s="212"/>
      <c r="K899" s="212"/>
      <c r="L899" s="217"/>
      <c r="M899" s="218"/>
      <c r="N899" s="219"/>
      <c r="O899" s="219"/>
      <c r="P899" s="219"/>
      <c r="Q899" s="219"/>
      <c r="R899" s="219"/>
      <c r="S899" s="219"/>
      <c r="T899" s="220"/>
      <c r="AT899" s="221" t="s">
        <v>176</v>
      </c>
      <c r="AU899" s="221" t="s">
        <v>81</v>
      </c>
      <c r="AV899" s="14" t="s">
        <v>81</v>
      </c>
      <c r="AW899" s="14" t="s">
        <v>34</v>
      </c>
      <c r="AX899" s="14" t="s">
        <v>72</v>
      </c>
      <c r="AY899" s="221" t="s">
        <v>158</v>
      </c>
    </row>
    <row r="900" spans="1:65" s="15" customFormat="1">
      <c r="B900" s="222"/>
      <c r="C900" s="223"/>
      <c r="D900" s="194" t="s">
        <v>176</v>
      </c>
      <c r="E900" s="224" t="s">
        <v>19</v>
      </c>
      <c r="F900" s="225" t="s">
        <v>179</v>
      </c>
      <c r="G900" s="223"/>
      <c r="H900" s="226">
        <v>27.5</v>
      </c>
      <c r="I900" s="227"/>
      <c r="J900" s="223"/>
      <c r="K900" s="223"/>
      <c r="L900" s="228"/>
      <c r="M900" s="229"/>
      <c r="N900" s="230"/>
      <c r="O900" s="230"/>
      <c r="P900" s="230"/>
      <c r="Q900" s="230"/>
      <c r="R900" s="230"/>
      <c r="S900" s="230"/>
      <c r="T900" s="231"/>
      <c r="AT900" s="232" t="s">
        <v>176</v>
      </c>
      <c r="AU900" s="232" t="s">
        <v>81</v>
      </c>
      <c r="AV900" s="15" t="s">
        <v>165</v>
      </c>
      <c r="AW900" s="15" t="s">
        <v>34</v>
      </c>
      <c r="AX900" s="15" t="s">
        <v>79</v>
      </c>
      <c r="AY900" s="232" t="s">
        <v>158</v>
      </c>
    </row>
    <row r="901" spans="1:65" s="2" customFormat="1" ht="24.25" customHeight="1">
      <c r="A901" s="37"/>
      <c r="B901" s="38"/>
      <c r="C901" s="181" t="s">
        <v>2015</v>
      </c>
      <c r="D901" s="181" t="s">
        <v>160</v>
      </c>
      <c r="E901" s="182" t="s">
        <v>2016</v>
      </c>
      <c r="F901" s="183" t="s">
        <v>2017</v>
      </c>
      <c r="G901" s="184" t="s">
        <v>163</v>
      </c>
      <c r="H901" s="185">
        <v>738.34</v>
      </c>
      <c r="I901" s="186"/>
      <c r="J901" s="187">
        <f>ROUND(I901*H901,2)</f>
        <v>0</v>
      </c>
      <c r="K901" s="183" t="s">
        <v>164</v>
      </c>
      <c r="L901" s="42"/>
      <c r="M901" s="188" t="s">
        <v>19</v>
      </c>
      <c r="N901" s="189" t="s">
        <v>43</v>
      </c>
      <c r="O901" s="67"/>
      <c r="P901" s="190">
        <f>O901*H901</f>
        <v>0</v>
      </c>
      <c r="Q901" s="190">
        <v>0</v>
      </c>
      <c r="R901" s="190">
        <f>Q901*H901</f>
        <v>0</v>
      </c>
      <c r="S901" s="190">
        <v>0</v>
      </c>
      <c r="T901" s="191">
        <f>S901*H901</f>
        <v>0</v>
      </c>
      <c r="U901" s="37"/>
      <c r="V901" s="37"/>
      <c r="W901" s="37"/>
      <c r="X901" s="37"/>
      <c r="Y901" s="37"/>
      <c r="Z901" s="37"/>
      <c r="AA901" s="37"/>
      <c r="AB901" s="37"/>
      <c r="AC901" s="37"/>
      <c r="AD901" s="37"/>
      <c r="AE901" s="37"/>
      <c r="AR901" s="192" t="s">
        <v>279</v>
      </c>
      <c r="AT901" s="192" t="s">
        <v>160</v>
      </c>
      <c r="AU901" s="192" t="s">
        <v>81</v>
      </c>
      <c r="AY901" s="20" t="s">
        <v>158</v>
      </c>
      <c r="BE901" s="193">
        <f>IF(N901="základní",J901,0)</f>
        <v>0</v>
      </c>
      <c r="BF901" s="193">
        <f>IF(N901="snížená",J901,0)</f>
        <v>0</v>
      </c>
      <c r="BG901" s="193">
        <f>IF(N901="zákl. přenesená",J901,0)</f>
        <v>0</v>
      </c>
      <c r="BH901" s="193">
        <f>IF(N901="sníž. přenesená",J901,0)</f>
        <v>0</v>
      </c>
      <c r="BI901" s="193">
        <f>IF(N901="nulová",J901,0)</f>
        <v>0</v>
      </c>
      <c r="BJ901" s="20" t="s">
        <v>79</v>
      </c>
      <c r="BK901" s="193">
        <f>ROUND(I901*H901,2)</f>
        <v>0</v>
      </c>
      <c r="BL901" s="20" t="s">
        <v>279</v>
      </c>
      <c r="BM901" s="192" t="s">
        <v>2018</v>
      </c>
    </row>
    <row r="902" spans="1:65" s="2" customFormat="1" ht="18">
      <c r="A902" s="37"/>
      <c r="B902" s="38"/>
      <c r="C902" s="39"/>
      <c r="D902" s="194" t="s">
        <v>167</v>
      </c>
      <c r="E902" s="39"/>
      <c r="F902" s="195" t="s">
        <v>2019</v>
      </c>
      <c r="G902" s="39"/>
      <c r="H902" s="39"/>
      <c r="I902" s="196"/>
      <c r="J902" s="39"/>
      <c r="K902" s="39"/>
      <c r="L902" s="42"/>
      <c r="M902" s="197"/>
      <c r="N902" s="198"/>
      <c r="O902" s="67"/>
      <c r="P902" s="67"/>
      <c r="Q902" s="67"/>
      <c r="R902" s="67"/>
      <c r="S902" s="67"/>
      <c r="T902" s="68"/>
      <c r="U902" s="37"/>
      <c r="V902" s="37"/>
      <c r="W902" s="37"/>
      <c r="X902" s="37"/>
      <c r="Y902" s="37"/>
      <c r="Z902" s="37"/>
      <c r="AA902" s="37"/>
      <c r="AB902" s="37"/>
      <c r="AC902" s="37"/>
      <c r="AD902" s="37"/>
      <c r="AE902" s="37"/>
      <c r="AT902" s="20" t="s">
        <v>167</v>
      </c>
      <c r="AU902" s="20" t="s">
        <v>81</v>
      </c>
    </row>
    <row r="903" spans="1:65" s="2" customFormat="1">
      <c r="A903" s="37"/>
      <c r="B903" s="38"/>
      <c r="C903" s="39"/>
      <c r="D903" s="199" t="s">
        <v>169</v>
      </c>
      <c r="E903" s="39"/>
      <c r="F903" s="200" t="s">
        <v>2020</v>
      </c>
      <c r="G903" s="39"/>
      <c r="H903" s="39"/>
      <c r="I903" s="196"/>
      <c r="J903" s="39"/>
      <c r="K903" s="39"/>
      <c r="L903" s="42"/>
      <c r="M903" s="197"/>
      <c r="N903" s="198"/>
      <c r="O903" s="67"/>
      <c r="P903" s="67"/>
      <c r="Q903" s="67"/>
      <c r="R903" s="67"/>
      <c r="S903" s="67"/>
      <c r="T903" s="68"/>
      <c r="U903" s="37"/>
      <c r="V903" s="37"/>
      <c r="W903" s="37"/>
      <c r="X903" s="37"/>
      <c r="Y903" s="37"/>
      <c r="Z903" s="37"/>
      <c r="AA903" s="37"/>
      <c r="AB903" s="37"/>
      <c r="AC903" s="37"/>
      <c r="AD903" s="37"/>
      <c r="AE903" s="37"/>
      <c r="AT903" s="20" t="s">
        <v>169</v>
      </c>
      <c r="AU903" s="20" t="s">
        <v>81</v>
      </c>
    </row>
    <row r="904" spans="1:65" s="13" customFormat="1">
      <c r="B904" s="201"/>
      <c r="C904" s="202"/>
      <c r="D904" s="194" t="s">
        <v>176</v>
      </c>
      <c r="E904" s="203" t="s">
        <v>19</v>
      </c>
      <c r="F904" s="204" t="s">
        <v>2021</v>
      </c>
      <c r="G904" s="202"/>
      <c r="H904" s="203" t="s">
        <v>19</v>
      </c>
      <c r="I904" s="205"/>
      <c r="J904" s="202"/>
      <c r="K904" s="202"/>
      <c r="L904" s="206"/>
      <c r="M904" s="207"/>
      <c r="N904" s="208"/>
      <c r="O904" s="208"/>
      <c r="P904" s="208"/>
      <c r="Q904" s="208"/>
      <c r="R904" s="208"/>
      <c r="S904" s="208"/>
      <c r="T904" s="209"/>
      <c r="AT904" s="210" t="s">
        <v>176</v>
      </c>
      <c r="AU904" s="210" t="s">
        <v>81</v>
      </c>
      <c r="AV904" s="13" t="s">
        <v>79</v>
      </c>
      <c r="AW904" s="13" t="s">
        <v>34</v>
      </c>
      <c r="AX904" s="13" t="s">
        <v>72</v>
      </c>
      <c r="AY904" s="210" t="s">
        <v>158</v>
      </c>
    </row>
    <row r="905" spans="1:65" s="14" customFormat="1">
      <c r="B905" s="211"/>
      <c r="C905" s="212"/>
      <c r="D905" s="194" t="s">
        <v>176</v>
      </c>
      <c r="E905" s="213" t="s">
        <v>19</v>
      </c>
      <c r="F905" s="214" t="s">
        <v>2022</v>
      </c>
      <c r="G905" s="212"/>
      <c r="H905" s="215">
        <v>738.34</v>
      </c>
      <c r="I905" s="216"/>
      <c r="J905" s="212"/>
      <c r="K905" s="212"/>
      <c r="L905" s="217"/>
      <c r="M905" s="218"/>
      <c r="N905" s="219"/>
      <c r="O905" s="219"/>
      <c r="P905" s="219"/>
      <c r="Q905" s="219"/>
      <c r="R905" s="219"/>
      <c r="S905" s="219"/>
      <c r="T905" s="220"/>
      <c r="AT905" s="221" t="s">
        <v>176</v>
      </c>
      <c r="AU905" s="221" t="s">
        <v>81</v>
      </c>
      <c r="AV905" s="14" t="s">
        <v>81</v>
      </c>
      <c r="AW905" s="14" t="s">
        <v>34</v>
      </c>
      <c r="AX905" s="14" t="s">
        <v>72</v>
      </c>
      <c r="AY905" s="221" t="s">
        <v>158</v>
      </c>
    </row>
    <row r="906" spans="1:65" s="15" customFormat="1">
      <c r="B906" s="222"/>
      <c r="C906" s="223"/>
      <c r="D906" s="194" t="s">
        <v>176</v>
      </c>
      <c r="E906" s="224" t="s">
        <v>19</v>
      </c>
      <c r="F906" s="225" t="s">
        <v>179</v>
      </c>
      <c r="G906" s="223"/>
      <c r="H906" s="226">
        <v>738.34</v>
      </c>
      <c r="I906" s="227"/>
      <c r="J906" s="223"/>
      <c r="K906" s="223"/>
      <c r="L906" s="228"/>
      <c r="M906" s="229"/>
      <c r="N906" s="230"/>
      <c r="O906" s="230"/>
      <c r="P906" s="230"/>
      <c r="Q906" s="230"/>
      <c r="R906" s="230"/>
      <c r="S906" s="230"/>
      <c r="T906" s="231"/>
      <c r="AT906" s="232" t="s">
        <v>176</v>
      </c>
      <c r="AU906" s="232" t="s">
        <v>81</v>
      </c>
      <c r="AV906" s="15" t="s">
        <v>165</v>
      </c>
      <c r="AW906" s="15" t="s">
        <v>34</v>
      </c>
      <c r="AX906" s="15" t="s">
        <v>79</v>
      </c>
      <c r="AY906" s="232" t="s">
        <v>158</v>
      </c>
    </row>
    <row r="907" spans="1:65" s="2" customFormat="1" ht="24.25" customHeight="1">
      <c r="A907" s="37"/>
      <c r="B907" s="38"/>
      <c r="C907" s="181" t="s">
        <v>2023</v>
      </c>
      <c r="D907" s="181" t="s">
        <v>160</v>
      </c>
      <c r="E907" s="182" t="s">
        <v>740</v>
      </c>
      <c r="F907" s="183" t="s">
        <v>741</v>
      </c>
      <c r="G907" s="184" t="s">
        <v>163</v>
      </c>
      <c r="H907" s="185">
        <v>765.84</v>
      </c>
      <c r="I907" s="186"/>
      <c r="J907" s="187">
        <f>ROUND(I907*H907,2)</f>
        <v>0</v>
      </c>
      <c r="K907" s="183" t="s">
        <v>164</v>
      </c>
      <c r="L907" s="42"/>
      <c r="M907" s="188" t="s">
        <v>19</v>
      </c>
      <c r="N907" s="189" t="s">
        <v>43</v>
      </c>
      <c r="O907" s="67"/>
      <c r="P907" s="190">
        <f>O907*H907</f>
        <v>0</v>
      </c>
      <c r="Q907" s="190">
        <v>0</v>
      </c>
      <c r="R907" s="190">
        <f>Q907*H907</f>
        <v>0</v>
      </c>
      <c r="S907" s="190">
        <v>0</v>
      </c>
      <c r="T907" s="191">
        <f>S907*H907</f>
        <v>0</v>
      </c>
      <c r="U907" s="37"/>
      <c r="V907" s="37"/>
      <c r="W907" s="37"/>
      <c r="X907" s="37"/>
      <c r="Y907" s="37"/>
      <c r="Z907" s="37"/>
      <c r="AA907" s="37"/>
      <c r="AB907" s="37"/>
      <c r="AC907" s="37"/>
      <c r="AD907" s="37"/>
      <c r="AE907" s="37"/>
      <c r="AR907" s="192" t="s">
        <v>279</v>
      </c>
      <c r="AT907" s="192" t="s">
        <v>160</v>
      </c>
      <c r="AU907" s="192" t="s">
        <v>81</v>
      </c>
      <c r="AY907" s="20" t="s">
        <v>158</v>
      </c>
      <c r="BE907" s="193">
        <f>IF(N907="základní",J907,0)</f>
        <v>0</v>
      </c>
      <c r="BF907" s="193">
        <f>IF(N907="snížená",J907,0)</f>
        <v>0</v>
      </c>
      <c r="BG907" s="193">
        <f>IF(N907="zákl. přenesená",J907,0)</f>
        <v>0</v>
      </c>
      <c r="BH907" s="193">
        <f>IF(N907="sníž. přenesená",J907,0)</f>
        <v>0</v>
      </c>
      <c r="BI907" s="193">
        <f>IF(N907="nulová",J907,0)</f>
        <v>0</v>
      </c>
      <c r="BJ907" s="20" t="s">
        <v>79</v>
      </c>
      <c r="BK907" s="193">
        <f>ROUND(I907*H907,2)</f>
        <v>0</v>
      </c>
      <c r="BL907" s="20" t="s">
        <v>279</v>
      </c>
      <c r="BM907" s="192" t="s">
        <v>2024</v>
      </c>
    </row>
    <row r="908" spans="1:65" s="2" customFormat="1" ht="18">
      <c r="A908" s="37"/>
      <c r="B908" s="38"/>
      <c r="C908" s="39"/>
      <c r="D908" s="194" t="s">
        <v>167</v>
      </c>
      <c r="E908" s="39"/>
      <c r="F908" s="195" t="s">
        <v>743</v>
      </c>
      <c r="G908" s="39"/>
      <c r="H908" s="39"/>
      <c r="I908" s="196"/>
      <c r="J908" s="39"/>
      <c r="K908" s="39"/>
      <c r="L908" s="42"/>
      <c r="M908" s="197"/>
      <c r="N908" s="198"/>
      <c r="O908" s="67"/>
      <c r="P908" s="67"/>
      <c r="Q908" s="67"/>
      <c r="R908" s="67"/>
      <c r="S908" s="67"/>
      <c r="T908" s="68"/>
      <c r="U908" s="37"/>
      <c r="V908" s="37"/>
      <c r="W908" s="37"/>
      <c r="X908" s="37"/>
      <c r="Y908" s="37"/>
      <c r="Z908" s="37"/>
      <c r="AA908" s="37"/>
      <c r="AB908" s="37"/>
      <c r="AC908" s="37"/>
      <c r="AD908" s="37"/>
      <c r="AE908" s="37"/>
      <c r="AT908" s="20" t="s">
        <v>167</v>
      </c>
      <c r="AU908" s="20" t="s">
        <v>81</v>
      </c>
    </row>
    <row r="909" spans="1:65" s="2" customFormat="1">
      <c r="A909" s="37"/>
      <c r="B909" s="38"/>
      <c r="C909" s="39"/>
      <c r="D909" s="199" t="s">
        <v>169</v>
      </c>
      <c r="E909" s="39"/>
      <c r="F909" s="200" t="s">
        <v>744</v>
      </c>
      <c r="G909" s="39"/>
      <c r="H909" s="39"/>
      <c r="I909" s="196"/>
      <c r="J909" s="39"/>
      <c r="K909" s="39"/>
      <c r="L909" s="42"/>
      <c r="M909" s="197"/>
      <c r="N909" s="198"/>
      <c r="O909" s="67"/>
      <c r="P909" s="67"/>
      <c r="Q909" s="67"/>
      <c r="R909" s="67"/>
      <c r="S909" s="67"/>
      <c r="T909" s="68"/>
      <c r="U909" s="37"/>
      <c r="V909" s="37"/>
      <c r="W909" s="37"/>
      <c r="X909" s="37"/>
      <c r="Y909" s="37"/>
      <c r="Z909" s="37"/>
      <c r="AA909" s="37"/>
      <c r="AB909" s="37"/>
      <c r="AC909" s="37"/>
      <c r="AD909" s="37"/>
      <c r="AE909" s="37"/>
      <c r="AT909" s="20" t="s">
        <v>169</v>
      </c>
      <c r="AU909" s="20" t="s">
        <v>81</v>
      </c>
    </row>
    <row r="910" spans="1:65" s="13" customFormat="1">
      <c r="B910" s="201"/>
      <c r="C910" s="202"/>
      <c r="D910" s="194" t="s">
        <v>176</v>
      </c>
      <c r="E910" s="203" t="s">
        <v>19</v>
      </c>
      <c r="F910" s="204" t="s">
        <v>760</v>
      </c>
      <c r="G910" s="202"/>
      <c r="H910" s="203" t="s">
        <v>19</v>
      </c>
      <c r="I910" s="205"/>
      <c r="J910" s="202"/>
      <c r="K910" s="202"/>
      <c r="L910" s="206"/>
      <c r="M910" s="207"/>
      <c r="N910" s="208"/>
      <c r="O910" s="208"/>
      <c r="P910" s="208"/>
      <c r="Q910" s="208"/>
      <c r="R910" s="208"/>
      <c r="S910" s="208"/>
      <c r="T910" s="209"/>
      <c r="AT910" s="210" t="s">
        <v>176</v>
      </c>
      <c r="AU910" s="210" t="s">
        <v>81</v>
      </c>
      <c r="AV910" s="13" t="s">
        <v>79</v>
      </c>
      <c r="AW910" s="13" t="s">
        <v>34</v>
      </c>
      <c r="AX910" s="13" t="s">
        <v>72</v>
      </c>
      <c r="AY910" s="210" t="s">
        <v>158</v>
      </c>
    </row>
    <row r="911" spans="1:65" s="14" customFormat="1">
      <c r="B911" s="211"/>
      <c r="C911" s="212"/>
      <c r="D911" s="194" t="s">
        <v>176</v>
      </c>
      <c r="E911" s="213" t="s">
        <v>19</v>
      </c>
      <c r="F911" s="214" t="s">
        <v>2007</v>
      </c>
      <c r="G911" s="212"/>
      <c r="H911" s="215">
        <v>27.5</v>
      </c>
      <c r="I911" s="216"/>
      <c r="J911" s="212"/>
      <c r="K911" s="212"/>
      <c r="L911" s="217"/>
      <c r="M911" s="218"/>
      <c r="N911" s="219"/>
      <c r="O911" s="219"/>
      <c r="P911" s="219"/>
      <c r="Q911" s="219"/>
      <c r="R911" s="219"/>
      <c r="S911" s="219"/>
      <c r="T911" s="220"/>
      <c r="AT911" s="221" t="s">
        <v>176</v>
      </c>
      <c r="AU911" s="221" t="s">
        <v>81</v>
      </c>
      <c r="AV911" s="14" t="s">
        <v>81</v>
      </c>
      <c r="AW911" s="14" t="s">
        <v>34</v>
      </c>
      <c r="AX911" s="14" t="s">
        <v>72</v>
      </c>
      <c r="AY911" s="221" t="s">
        <v>158</v>
      </c>
    </row>
    <row r="912" spans="1:65" s="13" customFormat="1">
      <c r="B912" s="201"/>
      <c r="C912" s="202"/>
      <c r="D912" s="194" t="s">
        <v>176</v>
      </c>
      <c r="E912" s="203" t="s">
        <v>19</v>
      </c>
      <c r="F912" s="204" t="s">
        <v>2021</v>
      </c>
      <c r="G912" s="202"/>
      <c r="H912" s="203" t="s">
        <v>19</v>
      </c>
      <c r="I912" s="205"/>
      <c r="J912" s="202"/>
      <c r="K912" s="202"/>
      <c r="L912" s="206"/>
      <c r="M912" s="207"/>
      <c r="N912" s="208"/>
      <c r="O912" s="208"/>
      <c r="P912" s="208"/>
      <c r="Q912" s="208"/>
      <c r="R912" s="208"/>
      <c r="S912" s="208"/>
      <c r="T912" s="209"/>
      <c r="AT912" s="210" t="s">
        <v>176</v>
      </c>
      <c r="AU912" s="210" t="s">
        <v>81</v>
      </c>
      <c r="AV912" s="13" t="s">
        <v>79</v>
      </c>
      <c r="AW912" s="13" t="s">
        <v>34</v>
      </c>
      <c r="AX912" s="13" t="s">
        <v>72</v>
      </c>
      <c r="AY912" s="210" t="s">
        <v>158</v>
      </c>
    </row>
    <row r="913" spans="1:65" s="14" customFormat="1">
      <c r="B913" s="211"/>
      <c r="C913" s="212"/>
      <c r="D913" s="194" t="s">
        <v>176</v>
      </c>
      <c r="E913" s="213" t="s">
        <v>19</v>
      </c>
      <c r="F913" s="214" t="s">
        <v>2022</v>
      </c>
      <c r="G913" s="212"/>
      <c r="H913" s="215">
        <v>738.34</v>
      </c>
      <c r="I913" s="216"/>
      <c r="J913" s="212"/>
      <c r="K913" s="212"/>
      <c r="L913" s="217"/>
      <c r="M913" s="218"/>
      <c r="N913" s="219"/>
      <c r="O913" s="219"/>
      <c r="P913" s="219"/>
      <c r="Q913" s="219"/>
      <c r="R913" s="219"/>
      <c r="S913" s="219"/>
      <c r="T913" s="220"/>
      <c r="AT913" s="221" t="s">
        <v>176</v>
      </c>
      <c r="AU913" s="221" t="s">
        <v>81</v>
      </c>
      <c r="AV913" s="14" t="s">
        <v>81</v>
      </c>
      <c r="AW913" s="14" t="s">
        <v>34</v>
      </c>
      <c r="AX913" s="14" t="s">
        <v>72</v>
      </c>
      <c r="AY913" s="221" t="s">
        <v>158</v>
      </c>
    </row>
    <row r="914" spans="1:65" s="15" customFormat="1">
      <c r="B914" s="222"/>
      <c r="C914" s="223"/>
      <c r="D914" s="194" t="s">
        <v>176</v>
      </c>
      <c r="E914" s="224" t="s">
        <v>19</v>
      </c>
      <c r="F914" s="225" t="s">
        <v>179</v>
      </c>
      <c r="G914" s="223"/>
      <c r="H914" s="226">
        <v>765.84</v>
      </c>
      <c r="I914" s="227"/>
      <c r="J914" s="223"/>
      <c r="K914" s="223"/>
      <c r="L914" s="228"/>
      <c r="M914" s="229"/>
      <c r="N914" s="230"/>
      <c r="O914" s="230"/>
      <c r="P914" s="230"/>
      <c r="Q914" s="230"/>
      <c r="R914" s="230"/>
      <c r="S914" s="230"/>
      <c r="T914" s="231"/>
      <c r="AT914" s="232" t="s">
        <v>176</v>
      </c>
      <c r="AU914" s="232" t="s">
        <v>81</v>
      </c>
      <c r="AV914" s="15" t="s">
        <v>165</v>
      </c>
      <c r="AW914" s="15" t="s">
        <v>34</v>
      </c>
      <c r="AX914" s="15" t="s">
        <v>79</v>
      </c>
      <c r="AY914" s="232" t="s">
        <v>158</v>
      </c>
    </row>
    <row r="915" spans="1:65" s="2" customFormat="1" ht="24.25" customHeight="1">
      <c r="A915" s="37"/>
      <c r="B915" s="38"/>
      <c r="C915" s="181" t="s">
        <v>2025</v>
      </c>
      <c r="D915" s="181" t="s">
        <v>160</v>
      </c>
      <c r="E915" s="182" t="s">
        <v>748</v>
      </c>
      <c r="F915" s="183" t="s">
        <v>749</v>
      </c>
      <c r="G915" s="184" t="s">
        <v>163</v>
      </c>
      <c r="H915" s="185">
        <v>1504.18</v>
      </c>
      <c r="I915" s="186"/>
      <c r="J915" s="187">
        <f>ROUND(I915*H915,2)</f>
        <v>0</v>
      </c>
      <c r="K915" s="183" t="s">
        <v>164</v>
      </c>
      <c r="L915" s="42"/>
      <c r="M915" s="188" t="s">
        <v>19</v>
      </c>
      <c r="N915" s="189" t="s">
        <v>43</v>
      </c>
      <c r="O915" s="67"/>
      <c r="P915" s="190">
        <f>O915*H915</f>
        <v>0</v>
      </c>
      <c r="Q915" s="190">
        <v>0</v>
      </c>
      <c r="R915" s="190">
        <f>Q915*H915</f>
        <v>0</v>
      </c>
      <c r="S915" s="190">
        <v>0</v>
      </c>
      <c r="T915" s="191">
        <f>S915*H915</f>
        <v>0</v>
      </c>
      <c r="U915" s="37"/>
      <c r="V915" s="37"/>
      <c r="W915" s="37"/>
      <c r="X915" s="37"/>
      <c r="Y915" s="37"/>
      <c r="Z915" s="37"/>
      <c r="AA915" s="37"/>
      <c r="AB915" s="37"/>
      <c r="AC915" s="37"/>
      <c r="AD915" s="37"/>
      <c r="AE915" s="37"/>
      <c r="AR915" s="192" t="s">
        <v>279</v>
      </c>
      <c r="AT915" s="192" t="s">
        <v>160</v>
      </c>
      <c r="AU915" s="192" t="s">
        <v>81</v>
      </c>
      <c r="AY915" s="20" t="s">
        <v>158</v>
      </c>
      <c r="BE915" s="193">
        <f>IF(N915="základní",J915,0)</f>
        <v>0</v>
      </c>
      <c r="BF915" s="193">
        <f>IF(N915="snížená",J915,0)</f>
        <v>0</v>
      </c>
      <c r="BG915" s="193">
        <f>IF(N915="zákl. přenesená",J915,0)</f>
        <v>0</v>
      </c>
      <c r="BH915" s="193">
        <f>IF(N915="sníž. přenesená",J915,0)</f>
        <v>0</v>
      </c>
      <c r="BI915" s="193">
        <f>IF(N915="nulová",J915,0)</f>
        <v>0</v>
      </c>
      <c r="BJ915" s="20" t="s">
        <v>79</v>
      </c>
      <c r="BK915" s="193">
        <f>ROUND(I915*H915,2)</f>
        <v>0</v>
      </c>
      <c r="BL915" s="20" t="s">
        <v>279</v>
      </c>
      <c r="BM915" s="192" t="s">
        <v>2026</v>
      </c>
    </row>
    <row r="916" spans="1:65" s="2" customFormat="1" ht="18">
      <c r="A916" s="37"/>
      <c r="B916" s="38"/>
      <c r="C916" s="39"/>
      <c r="D916" s="194" t="s">
        <v>167</v>
      </c>
      <c r="E916" s="39"/>
      <c r="F916" s="195" t="s">
        <v>751</v>
      </c>
      <c r="G916" s="39"/>
      <c r="H916" s="39"/>
      <c r="I916" s="196"/>
      <c r="J916" s="39"/>
      <c r="K916" s="39"/>
      <c r="L916" s="42"/>
      <c r="M916" s="197"/>
      <c r="N916" s="198"/>
      <c r="O916" s="67"/>
      <c r="P916" s="67"/>
      <c r="Q916" s="67"/>
      <c r="R916" s="67"/>
      <c r="S916" s="67"/>
      <c r="T916" s="68"/>
      <c r="U916" s="37"/>
      <c r="V916" s="37"/>
      <c r="W916" s="37"/>
      <c r="X916" s="37"/>
      <c r="Y916" s="37"/>
      <c r="Z916" s="37"/>
      <c r="AA916" s="37"/>
      <c r="AB916" s="37"/>
      <c r="AC916" s="37"/>
      <c r="AD916" s="37"/>
      <c r="AE916" s="37"/>
      <c r="AT916" s="20" t="s">
        <v>167</v>
      </c>
      <c r="AU916" s="20" t="s">
        <v>81</v>
      </c>
    </row>
    <row r="917" spans="1:65" s="2" customFormat="1">
      <c r="A917" s="37"/>
      <c r="B917" s="38"/>
      <c r="C917" s="39"/>
      <c r="D917" s="199" t="s">
        <v>169</v>
      </c>
      <c r="E917" s="39"/>
      <c r="F917" s="200" t="s">
        <v>752</v>
      </c>
      <c r="G917" s="39"/>
      <c r="H917" s="39"/>
      <c r="I917" s="196"/>
      <c r="J917" s="39"/>
      <c r="K917" s="39"/>
      <c r="L917" s="42"/>
      <c r="M917" s="197"/>
      <c r="N917" s="198"/>
      <c r="O917" s="67"/>
      <c r="P917" s="67"/>
      <c r="Q917" s="67"/>
      <c r="R917" s="67"/>
      <c r="S917" s="67"/>
      <c r="T917" s="68"/>
      <c r="U917" s="37"/>
      <c r="V917" s="37"/>
      <c r="W917" s="37"/>
      <c r="X917" s="37"/>
      <c r="Y917" s="37"/>
      <c r="Z917" s="37"/>
      <c r="AA917" s="37"/>
      <c r="AB917" s="37"/>
      <c r="AC917" s="37"/>
      <c r="AD917" s="37"/>
      <c r="AE917" s="37"/>
      <c r="AT917" s="20" t="s">
        <v>169</v>
      </c>
      <c r="AU917" s="20" t="s">
        <v>81</v>
      </c>
    </row>
    <row r="918" spans="1:65" s="13" customFormat="1">
      <c r="B918" s="201"/>
      <c r="C918" s="202"/>
      <c r="D918" s="194" t="s">
        <v>176</v>
      </c>
      <c r="E918" s="203" t="s">
        <v>19</v>
      </c>
      <c r="F918" s="204" t="s">
        <v>760</v>
      </c>
      <c r="G918" s="202"/>
      <c r="H918" s="203" t="s">
        <v>19</v>
      </c>
      <c r="I918" s="205"/>
      <c r="J918" s="202"/>
      <c r="K918" s="202"/>
      <c r="L918" s="206"/>
      <c r="M918" s="207"/>
      <c r="N918" s="208"/>
      <c r="O918" s="208"/>
      <c r="P918" s="208"/>
      <c r="Q918" s="208"/>
      <c r="R918" s="208"/>
      <c r="S918" s="208"/>
      <c r="T918" s="209"/>
      <c r="AT918" s="210" t="s">
        <v>176</v>
      </c>
      <c r="AU918" s="210" t="s">
        <v>81</v>
      </c>
      <c r="AV918" s="13" t="s">
        <v>79</v>
      </c>
      <c r="AW918" s="13" t="s">
        <v>34</v>
      </c>
      <c r="AX918" s="13" t="s">
        <v>72</v>
      </c>
      <c r="AY918" s="210" t="s">
        <v>158</v>
      </c>
    </row>
    <row r="919" spans="1:65" s="14" customFormat="1">
      <c r="B919" s="211"/>
      <c r="C919" s="212"/>
      <c r="D919" s="194" t="s">
        <v>176</v>
      </c>
      <c r="E919" s="213" t="s">
        <v>19</v>
      </c>
      <c r="F919" s="214" t="s">
        <v>2007</v>
      </c>
      <c r="G919" s="212"/>
      <c r="H919" s="215">
        <v>27.5</v>
      </c>
      <c r="I919" s="216"/>
      <c r="J919" s="212"/>
      <c r="K919" s="212"/>
      <c r="L919" s="217"/>
      <c r="M919" s="218"/>
      <c r="N919" s="219"/>
      <c r="O919" s="219"/>
      <c r="P919" s="219"/>
      <c r="Q919" s="219"/>
      <c r="R919" s="219"/>
      <c r="S919" s="219"/>
      <c r="T919" s="220"/>
      <c r="AT919" s="221" t="s">
        <v>176</v>
      </c>
      <c r="AU919" s="221" t="s">
        <v>81</v>
      </c>
      <c r="AV919" s="14" t="s">
        <v>81</v>
      </c>
      <c r="AW919" s="14" t="s">
        <v>34</v>
      </c>
      <c r="AX919" s="14" t="s">
        <v>72</v>
      </c>
      <c r="AY919" s="221" t="s">
        <v>158</v>
      </c>
    </row>
    <row r="920" spans="1:65" s="13" customFormat="1">
      <c r="B920" s="201"/>
      <c r="C920" s="202"/>
      <c r="D920" s="194" t="s">
        <v>176</v>
      </c>
      <c r="E920" s="203" t="s">
        <v>19</v>
      </c>
      <c r="F920" s="204" t="s">
        <v>2021</v>
      </c>
      <c r="G920" s="202"/>
      <c r="H920" s="203" t="s">
        <v>19</v>
      </c>
      <c r="I920" s="205"/>
      <c r="J920" s="202"/>
      <c r="K920" s="202"/>
      <c r="L920" s="206"/>
      <c r="M920" s="207"/>
      <c r="N920" s="208"/>
      <c r="O920" s="208"/>
      <c r="P920" s="208"/>
      <c r="Q920" s="208"/>
      <c r="R920" s="208"/>
      <c r="S920" s="208"/>
      <c r="T920" s="209"/>
      <c r="AT920" s="210" t="s">
        <v>176</v>
      </c>
      <c r="AU920" s="210" t="s">
        <v>81</v>
      </c>
      <c r="AV920" s="13" t="s">
        <v>79</v>
      </c>
      <c r="AW920" s="13" t="s">
        <v>34</v>
      </c>
      <c r="AX920" s="13" t="s">
        <v>72</v>
      </c>
      <c r="AY920" s="210" t="s">
        <v>158</v>
      </c>
    </row>
    <row r="921" spans="1:65" s="14" customFormat="1">
      <c r="B921" s="211"/>
      <c r="C921" s="212"/>
      <c r="D921" s="194" t="s">
        <v>176</v>
      </c>
      <c r="E921" s="213" t="s">
        <v>19</v>
      </c>
      <c r="F921" s="214" t="s">
        <v>2027</v>
      </c>
      <c r="G921" s="212"/>
      <c r="H921" s="215">
        <v>1476.68</v>
      </c>
      <c r="I921" s="216"/>
      <c r="J921" s="212"/>
      <c r="K921" s="212"/>
      <c r="L921" s="217"/>
      <c r="M921" s="218"/>
      <c r="N921" s="219"/>
      <c r="O921" s="219"/>
      <c r="P921" s="219"/>
      <c r="Q921" s="219"/>
      <c r="R921" s="219"/>
      <c r="S921" s="219"/>
      <c r="T921" s="220"/>
      <c r="AT921" s="221" t="s">
        <v>176</v>
      </c>
      <c r="AU921" s="221" t="s">
        <v>81</v>
      </c>
      <c r="AV921" s="14" t="s">
        <v>81</v>
      </c>
      <c r="AW921" s="14" t="s">
        <v>34</v>
      </c>
      <c r="AX921" s="14" t="s">
        <v>72</v>
      </c>
      <c r="AY921" s="221" t="s">
        <v>158</v>
      </c>
    </row>
    <row r="922" spans="1:65" s="15" customFormat="1">
      <c r="B922" s="222"/>
      <c r="C922" s="223"/>
      <c r="D922" s="194" t="s">
        <v>176</v>
      </c>
      <c r="E922" s="224" t="s">
        <v>19</v>
      </c>
      <c r="F922" s="225" t="s">
        <v>179</v>
      </c>
      <c r="G922" s="223"/>
      <c r="H922" s="226">
        <v>1504.18</v>
      </c>
      <c r="I922" s="227"/>
      <c r="J922" s="223"/>
      <c r="K922" s="223"/>
      <c r="L922" s="228"/>
      <c r="M922" s="229"/>
      <c r="N922" s="230"/>
      <c r="O922" s="230"/>
      <c r="P922" s="230"/>
      <c r="Q922" s="230"/>
      <c r="R922" s="230"/>
      <c r="S922" s="230"/>
      <c r="T922" s="231"/>
      <c r="AT922" s="232" t="s">
        <v>176</v>
      </c>
      <c r="AU922" s="232" t="s">
        <v>81</v>
      </c>
      <c r="AV922" s="15" t="s">
        <v>165</v>
      </c>
      <c r="AW922" s="15" t="s">
        <v>34</v>
      </c>
      <c r="AX922" s="15" t="s">
        <v>79</v>
      </c>
      <c r="AY922" s="232" t="s">
        <v>158</v>
      </c>
    </row>
    <row r="923" spans="1:65" s="2" customFormat="1" ht="24.25" customHeight="1">
      <c r="A923" s="37"/>
      <c r="B923" s="38"/>
      <c r="C923" s="181" t="s">
        <v>2028</v>
      </c>
      <c r="D923" s="181" t="s">
        <v>160</v>
      </c>
      <c r="E923" s="182" t="s">
        <v>755</v>
      </c>
      <c r="F923" s="183" t="s">
        <v>756</v>
      </c>
      <c r="G923" s="184" t="s">
        <v>163</v>
      </c>
      <c r="H923" s="185">
        <v>765.84</v>
      </c>
      <c r="I923" s="186"/>
      <c r="J923" s="187">
        <f>ROUND(I923*H923,2)</f>
        <v>0</v>
      </c>
      <c r="K923" s="183" t="s">
        <v>164</v>
      </c>
      <c r="L923" s="42"/>
      <c r="M923" s="188" t="s">
        <v>19</v>
      </c>
      <c r="N923" s="189" t="s">
        <v>43</v>
      </c>
      <c r="O923" s="67"/>
      <c r="P923" s="190">
        <f>O923*H923</f>
        <v>0</v>
      </c>
      <c r="Q923" s="190">
        <v>0</v>
      </c>
      <c r="R923" s="190">
        <f>Q923*H923</f>
        <v>0</v>
      </c>
      <c r="S923" s="190">
        <v>0</v>
      </c>
      <c r="T923" s="191">
        <f>S923*H923</f>
        <v>0</v>
      </c>
      <c r="U923" s="37"/>
      <c r="V923" s="37"/>
      <c r="W923" s="37"/>
      <c r="X923" s="37"/>
      <c r="Y923" s="37"/>
      <c r="Z923" s="37"/>
      <c r="AA923" s="37"/>
      <c r="AB923" s="37"/>
      <c r="AC923" s="37"/>
      <c r="AD923" s="37"/>
      <c r="AE923" s="37"/>
      <c r="AR923" s="192" t="s">
        <v>279</v>
      </c>
      <c r="AT923" s="192" t="s">
        <v>160</v>
      </c>
      <c r="AU923" s="192" t="s">
        <v>81</v>
      </c>
      <c r="AY923" s="20" t="s">
        <v>158</v>
      </c>
      <c r="BE923" s="193">
        <f>IF(N923="základní",J923,0)</f>
        <v>0</v>
      </c>
      <c r="BF923" s="193">
        <f>IF(N923="snížená",J923,0)</f>
        <v>0</v>
      </c>
      <c r="BG923" s="193">
        <f>IF(N923="zákl. přenesená",J923,0)</f>
        <v>0</v>
      </c>
      <c r="BH923" s="193">
        <f>IF(N923="sníž. přenesená",J923,0)</f>
        <v>0</v>
      </c>
      <c r="BI923" s="193">
        <f>IF(N923="nulová",J923,0)</f>
        <v>0</v>
      </c>
      <c r="BJ923" s="20" t="s">
        <v>79</v>
      </c>
      <c r="BK923" s="193">
        <f>ROUND(I923*H923,2)</f>
        <v>0</v>
      </c>
      <c r="BL923" s="20" t="s">
        <v>279</v>
      </c>
      <c r="BM923" s="192" t="s">
        <v>2029</v>
      </c>
    </row>
    <row r="924" spans="1:65" s="2" customFormat="1" ht="18">
      <c r="A924" s="37"/>
      <c r="B924" s="38"/>
      <c r="C924" s="39"/>
      <c r="D924" s="194" t="s">
        <v>167</v>
      </c>
      <c r="E924" s="39"/>
      <c r="F924" s="195" t="s">
        <v>758</v>
      </c>
      <c r="G924" s="39"/>
      <c r="H924" s="39"/>
      <c r="I924" s="196"/>
      <c r="J924" s="39"/>
      <c r="K924" s="39"/>
      <c r="L924" s="42"/>
      <c r="M924" s="197"/>
      <c r="N924" s="198"/>
      <c r="O924" s="67"/>
      <c r="P924" s="67"/>
      <c r="Q924" s="67"/>
      <c r="R924" s="67"/>
      <c r="S924" s="67"/>
      <c r="T924" s="68"/>
      <c r="U924" s="37"/>
      <c r="V924" s="37"/>
      <c r="W924" s="37"/>
      <c r="X924" s="37"/>
      <c r="Y924" s="37"/>
      <c r="Z924" s="37"/>
      <c r="AA924" s="37"/>
      <c r="AB924" s="37"/>
      <c r="AC924" s="37"/>
      <c r="AD924" s="37"/>
      <c r="AE924" s="37"/>
      <c r="AT924" s="20" t="s">
        <v>167</v>
      </c>
      <c r="AU924" s="20" t="s">
        <v>81</v>
      </c>
    </row>
    <row r="925" spans="1:65" s="2" customFormat="1">
      <c r="A925" s="37"/>
      <c r="B925" s="38"/>
      <c r="C925" s="39"/>
      <c r="D925" s="199" t="s">
        <v>169</v>
      </c>
      <c r="E925" s="39"/>
      <c r="F925" s="200" t="s">
        <v>759</v>
      </c>
      <c r="G925" s="39"/>
      <c r="H925" s="39"/>
      <c r="I925" s="196"/>
      <c r="J925" s="39"/>
      <c r="K925" s="39"/>
      <c r="L925" s="42"/>
      <c r="M925" s="197"/>
      <c r="N925" s="198"/>
      <c r="O925" s="67"/>
      <c r="P925" s="67"/>
      <c r="Q925" s="67"/>
      <c r="R925" s="67"/>
      <c r="S925" s="67"/>
      <c r="T925" s="68"/>
      <c r="U925" s="37"/>
      <c r="V925" s="37"/>
      <c r="W925" s="37"/>
      <c r="X925" s="37"/>
      <c r="Y925" s="37"/>
      <c r="Z925" s="37"/>
      <c r="AA925" s="37"/>
      <c r="AB925" s="37"/>
      <c r="AC925" s="37"/>
      <c r="AD925" s="37"/>
      <c r="AE925" s="37"/>
      <c r="AT925" s="20" t="s">
        <v>169</v>
      </c>
      <c r="AU925" s="20" t="s">
        <v>81</v>
      </c>
    </row>
    <row r="926" spans="1:65" s="13" customFormat="1">
      <c r="B926" s="201"/>
      <c r="C926" s="202"/>
      <c r="D926" s="194" t="s">
        <v>176</v>
      </c>
      <c r="E926" s="203" t="s">
        <v>19</v>
      </c>
      <c r="F926" s="204" t="s">
        <v>760</v>
      </c>
      <c r="G926" s="202"/>
      <c r="H926" s="203" t="s">
        <v>19</v>
      </c>
      <c r="I926" s="205"/>
      <c r="J926" s="202"/>
      <c r="K926" s="202"/>
      <c r="L926" s="206"/>
      <c r="M926" s="207"/>
      <c r="N926" s="208"/>
      <c r="O926" s="208"/>
      <c r="P926" s="208"/>
      <c r="Q926" s="208"/>
      <c r="R926" s="208"/>
      <c r="S926" s="208"/>
      <c r="T926" s="209"/>
      <c r="AT926" s="210" t="s">
        <v>176</v>
      </c>
      <c r="AU926" s="210" t="s">
        <v>81</v>
      </c>
      <c r="AV926" s="13" t="s">
        <v>79</v>
      </c>
      <c r="AW926" s="13" t="s">
        <v>34</v>
      </c>
      <c r="AX926" s="13" t="s">
        <v>72</v>
      </c>
      <c r="AY926" s="210" t="s">
        <v>158</v>
      </c>
    </row>
    <row r="927" spans="1:65" s="14" customFormat="1">
      <c r="B927" s="211"/>
      <c r="C927" s="212"/>
      <c r="D927" s="194" t="s">
        <v>176</v>
      </c>
      <c r="E927" s="213" t="s">
        <v>19</v>
      </c>
      <c r="F927" s="214" t="s">
        <v>2007</v>
      </c>
      <c r="G927" s="212"/>
      <c r="H927" s="215">
        <v>27.5</v>
      </c>
      <c r="I927" s="216"/>
      <c r="J927" s="212"/>
      <c r="K927" s="212"/>
      <c r="L927" s="217"/>
      <c r="M927" s="218"/>
      <c r="N927" s="219"/>
      <c r="O927" s="219"/>
      <c r="P927" s="219"/>
      <c r="Q927" s="219"/>
      <c r="R927" s="219"/>
      <c r="S927" s="219"/>
      <c r="T927" s="220"/>
      <c r="AT927" s="221" t="s">
        <v>176</v>
      </c>
      <c r="AU927" s="221" t="s">
        <v>81</v>
      </c>
      <c r="AV927" s="14" t="s">
        <v>81</v>
      </c>
      <c r="AW927" s="14" t="s">
        <v>34</v>
      </c>
      <c r="AX927" s="14" t="s">
        <v>72</v>
      </c>
      <c r="AY927" s="221" t="s">
        <v>158</v>
      </c>
    </row>
    <row r="928" spans="1:65" s="13" customFormat="1">
      <c r="B928" s="201"/>
      <c r="C928" s="202"/>
      <c r="D928" s="194" t="s">
        <v>176</v>
      </c>
      <c r="E928" s="203" t="s">
        <v>19</v>
      </c>
      <c r="F928" s="204" t="s">
        <v>2021</v>
      </c>
      <c r="G928" s="202"/>
      <c r="H928" s="203" t="s">
        <v>19</v>
      </c>
      <c r="I928" s="205"/>
      <c r="J928" s="202"/>
      <c r="K928" s="202"/>
      <c r="L928" s="206"/>
      <c r="M928" s="207"/>
      <c r="N928" s="208"/>
      <c r="O928" s="208"/>
      <c r="P928" s="208"/>
      <c r="Q928" s="208"/>
      <c r="R928" s="208"/>
      <c r="S928" s="208"/>
      <c r="T928" s="209"/>
      <c r="AT928" s="210" t="s">
        <v>176</v>
      </c>
      <c r="AU928" s="210" t="s">
        <v>81</v>
      </c>
      <c r="AV928" s="13" t="s">
        <v>79</v>
      </c>
      <c r="AW928" s="13" t="s">
        <v>34</v>
      </c>
      <c r="AX928" s="13" t="s">
        <v>72</v>
      </c>
      <c r="AY928" s="210" t="s">
        <v>158</v>
      </c>
    </row>
    <row r="929" spans="1:65" s="14" customFormat="1">
      <c r="B929" s="211"/>
      <c r="C929" s="212"/>
      <c r="D929" s="194" t="s">
        <v>176</v>
      </c>
      <c r="E929" s="213" t="s">
        <v>19</v>
      </c>
      <c r="F929" s="214" t="s">
        <v>2022</v>
      </c>
      <c r="G929" s="212"/>
      <c r="H929" s="215">
        <v>738.34</v>
      </c>
      <c r="I929" s="216"/>
      <c r="J929" s="212"/>
      <c r="K929" s="212"/>
      <c r="L929" s="217"/>
      <c r="M929" s="218"/>
      <c r="N929" s="219"/>
      <c r="O929" s="219"/>
      <c r="P929" s="219"/>
      <c r="Q929" s="219"/>
      <c r="R929" s="219"/>
      <c r="S929" s="219"/>
      <c r="T929" s="220"/>
      <c r="AT929" s="221" t="s">
        <v>176</v>
      </c>
      <c r="AU929" s="221" t="s">
        <v>81</v>
      </c>
      <c r="AV929" s="14" t="s">
        <v>81</v>
      </c>
      <c r="AW929" s="14" t="s">
        <v>34</v>
      </c>
      <c r="AX929" s="14" t="s">
        <v>72</v>
      </c>
      <c r="AY929" s="221" t="s">
        <v>158</v>
      </c>
    </row>
    <row r="930" spans="1:65" s="15" customFormat="1">
      <c r="B930" s="222"/>
      <c r="C930" s="223"/>
      <c r="D930" s="194" t="s">
        <v>176</v>
      </c>
      <c r="E930" s="224" t="s">
        <v>19</v>
      </c>
      <c r="F930" s="225" t="s">
        <v>179</v>
      </c>
      <c r="G930" s="223"/>
      <c r="H930" s="226">
        <v>765.84</v>
      </c>
      <c r="I930" s="227"/>
      <c r="J930" s="223"/>
      <c r="K930" s="223"/>
      <c r="L930" s="228"/>
      <c r="M930" s="229"/>
      <c r="N930" s="230"/>
      <c r="O930" s="230"/>
      <c r="P930" s="230"/>
      <c r="Q930" s="230"/>
      <c r="R930" s="230"/>
      <c r="S930" s="230"/>
      <c r="T930" s="231"/>
      <c r="AT930" s="232" t="s">
        <v>176</v>
      </c>
      <c r="AU930" s="232" t="s">
        <v>81</v>
      </c>
      <c r="AV930" s="15" t="s">
        <v>165</v>
      </c>
      <c r="AW930" s="15" t="s">
        <v>34</v>
      </c>
      <c r="AX930" s="15" t="s">
        <v>79</v>
      </c>
      <c r="AY930" s="232" t="s">
        <v>158</v>
      </c>
    </row>
    <row r="931" spans="1:65" s="2" customFormat="1" ht="24.25" customHeight="1">
      <c r="A931" s="37"/>
      <c r="B931" s="38"/>
      <c r="C931" s="181" t="s">
        <v>2030</v>
      </c>
      <c r="D931" s="181" t="s">
        <v>160</v>
      </c>
      <c r="E931" s="182" t="s">
        <v>762</v>
      </c>
      <c r="F931" s="183" t="s">
        <v>763</v>
      </c>
      <c r="G931" s="184" t="s">
        <v>163</v>
      </c>
      <c r="H931" s="185">
        <v>306.33600000000001</v>
      </c>
      <c r="I931" s="186"/>
      <c r="J931" s="187">
        <f>ROUND(I931*H931,2)</f>
        <v>0</v>
      </c>
      <c r="K931" s="183" t="s">
        <v>164</v>
      </c>
      <c r="L931" s="42"/>
      <c r="M931" s="188" t="s">
        <v>19</v>
      </c>
      <c r="N931" s="189" t="s">
        <v>43</v>
      </c>
      <c r="O931" s="67"/>
      <c r="P931" s="190">
        <f>O931*H931</f>
        <v>0</v>
      </c>
      <c r="Q931" s="190">
        <v>0</v>
      </c>
      <c r="R931" s="190">
        <f>Q931*H931</f>
        <v>0</v>
      </c>
      <c r="S931" s="190">
        <v>0</v>
      </c>
      <c r="T931" s="191">
        <f>S931*H931</f>
        <v>0</v>
      </c>
      <c r="U931" s="37"/>
      <c r="V931" s="37"/>
      <c r="W931" s="37"/>
      <c r="X931" s="37"/>
      <c r="Y931" s="37"/>
      <c r="Z931" s="37"/>
      <c r="AA931" s="37"/>
      <c r="AB931" s="37"/>
      <c r="AC931" s="37"/>
      <c r="AD931" s="37"/>
      <c r="AE931" s="37"/>
      <c r="AR931" s="192" t="s">
        <v>279</v>
      </c>
      <c r="AT931" s="192" t="s">
        <v>160</v>
      </c>
      <c r="AU931" s="192" t="s">
        <v>81</v>
      </c>
      <c r="AY931" s="20" t="s">
        <v>158</v>
      </c>
      <c r="BE931" s="193">
        <f>IF(N931="základní",J931,0)</f>
        <v>0</v>
      </c>
      <c r="BF931" s="193">
        <f>IF(N931="snížená",J931,0)</f>
        <v>0</v>
      </c>
      <c r="BG931" s="193">
        <f>IF(N931="zákl. přenesená",J931,0)</f>
        <v>0</v>
      </c>
      <c r="BH931" s="193">
        <f>IF(N931="sníž. přenesená",J931,0)</f>
        <v>0</v>
      </c>
      <c r="BI931" s="193">
        <f>IF(N931="nulová",J931,0)</f>
        <v>0</v>
      </c>
      <c r="BJ931" s="20" t="s">
        <v>79</v>
      </c>
      <c r="BK931" s="193">
        <f>ROUND(I931*H931,2)</f>
        <v>0</v>
      </c>
      <c r="BL931" s="20" t="s">
        <v>279</v>
      </c>
      <c r="BM931" s="192" t="s">
        <v>2031</v>
      </c>
    </row>
    <row r="932" spans="1:65" s="2" customFormat="1" ht="27">
      <c r="A932" s="37"/>
      <c r="B932" s="38"/>
      <c r="C932" s="39"/>
      <c r="D932" s="194" t="s">
        <v>167</v>
      </c>
      <c r="E932" s="39"/>
      <c r="F932" s="195" t="s">
        <v>765</v>
      </c>
      <c r="G932" s="39"/>
      <c r="H932" s="39"/>
      <c r="I932" s="196"/>
      <c r="J932" s="39"/>
      <c r="K932" s="39"/>
      <c r="L932" s="42"/>
      <c r="M932" s="197"/>
      <c r="N932" s="198"/>
      <c r="O932" s="67"/>
      <c r="P932" s="67"/>
      <c r="Q932" s="67"/>
      <c r="R932" s="67"/>
      <c r="S932" s="67"/>
      <c r="T932" s="68"/>
      <c r="U932" s="37"/>
      <c r="V932" s="37"/>
      <c r="W932" s="37"/>
      <c r="X932" s="37"/>
      <c r="Y932" s="37"/>
      <c r="Z932" s="37"/>
      <c r="AA932" s="37"/>
      <c r="AB932" s="37"/>
      <c r="AC932" s="37"/>
      <c r="AD932" s="37"/>
      <c r="AE932" s="37"/>
      <c r="AT932" s="20" t="s">
        <v>167</v>
      </c>
      <c r="AU932" s="20" t="s">
        <v>81</v>
      </c>
    </row>
    <row r="933" spans="1:65" s="2" customFormat="1">
      <c r="A933" s="37"/>
      <c r="B933" s="38"/>
      <c r="C933" s="39"/>
      <c r="D933" s="199" t="s">
        <v>169</v>
      </c>
      <c r="E933" s="39"/>
      <c r="F933" s="200" t="s">
        <v>766</v>
      </c>
      <c r="G933" s="39"/>
      <c r="H933" s="39"/>
      <c r="I933" s="196"/>
      <c r="J933" s="39"/>
      <c r="K933" s="39"/>
      <c r="L933" s="42"/>
      <c r="M933" s="197"/>
      <c r="N933" s="198"/>
      <c r="O933" s="67"/>
      <c r="P933" s="67"/>
      <c r="Q933" s="67"/>
      <c r="R933" s="67"/>
      <c r="S933" s="67"/>
      <c r="T933" s="68"/>
      <c r="U933" s="37"/>
      <c r="V933" s="37"/>
      <c r="W933" s="37"/>
      <c r="X933" s="37"/>
      <c r="Y933" s="37"/>
      <c r="Z933" s="37"/>
      <c r="AA933" s="37"/>
      <c r="AB933" s="37"/>
      <c r="AC933" s="37"/>
      <c r="AD933" s="37"/>
      <c r="AE933" s="37"/>
      <c r="AT933" s="20" t="s">
        <v>169</v>
      </c>
      <c r="AU933" s="20" t="s">
        <v>81</v>
      </c>
    </row>
    <row r="934" spans="1:65" s="13" customFormat="1">
      <c r="B934" s="201"/>
      <c r="C934" s="202"/>
      <c r="D934" s="194" t="s">
        <v>176</v>
      </c>
      <c r="E934" s="203" t="s">
        <v>19</v>
      </c>
      <c r="F934" s="204" t="s">
        <v>767</v>
      </c>
      <c r="G934" s="202"/>
      <c r="H934" s="203" t="s">
        <v>19</v>
      </c>
      <c r="I934" s="205"/>
      <c r="J934" s="202"/>
      <c r="K934" s="202"/>
      <c r="L934" s="206"/>
      <c r="M934" s="207"/>
      <c r="N934" s="208"/>
      <c r="O934" s="208"/>
      <c r="P934" s="208"/>
      <c r="Q934" s="208"/>
      <c r="R934" s="208"/>
      <c r="S934" s="208"/>
      <c r="T934" s="209"/>
      <c r="AT934" s="210" t="s">
        <v>176</v>
      </c>
      <c r="AU934" s="210" t="s">
        <v>81</v>
      </c>
      <c r="AV934" s="13" t="s">
        <v>79</v>
      </c>
      <c r="AW934" s="13" t="s">
        <v>34</v>
      </c>
      <c r="AX934" s="13" t="s">
        <v>72</v>
      </c>
      <c r="AY934" s="210" t="s">
        <v>158</v>
      </c>
    </row>
    <row r="935" spans="1:65" s="14" customFormat="1">
      <c r="B935" s="211"/>
      <c r="C935" s="212"/>
      <c r="D935" s="194" t="s">
        <v>176</v>
      </c>
      <c r="E935" s="213" t="s">
        <v>19</v>
      </c>
      <c r="F935" s="214" t="s">
        <v>2032</v>
      </c>
      <c r="G935" s="212"/>
      <c r="H935" s="215">
        <v>11</v>
      </c>
      <c r="I935" s="216"/>
      <c r="J935" s="212"/>
      <c r="K935" s="212"/>
      <c r="L935" s="217"/>
      <c r="M935" s="218"/>
      <c r="N935" s="219"/>
      <c r="O935" s="219"/>
      <c r="P935" s="219"/>
      <c r="Q935" s="219"/>
      <c r="R935" s="219"/>
      <c r="S935" s="219"/>
      <c r="T935" s="220"/>
      <c r="AT935" s="221" t="s">
        <v>176</v>
      </c>
      <c r="AU935" s="221" t="s">
        <v>81</v>
      </c>
      <c r="AV935" s="14" t="s">
        <v>81</v>
      </c>
      <c r="AW935" s="14" t="s">
        <v>34</v>
      </c>
      <c r="AX935" s="14" t="s">
        <v>72</v>
      </c>
      <c r="AY935" s="221" t="s">
        <v>158</v>
      </c>
    </row>
    <row r="936" spans="1:65" s="13" customFormat="1">
      <c r="B936" s="201"/>
      <c r="C936" s="202"/>
      <c r="D936" s="194" t="s">
        <v>176</v>
      </c>
      <c r="E936" s="203" t="s">
        <v>19</v>
      </c>
      <c r="F936" s="204" t="s">
        <v>2033</v>
      </c>
      <c r="G936" s="202"/>
      <c r="H936" s="203" t="s">
        <v>19</v>
      </c>
      <c r="I936" s="205"/>
      <c r="J936" s="202"/>
      <c r="K936" s="202"/>
      <c r="L936" s="206"/>
      <c r="M936" s="207"/>
      <c r="N936" s="208"/>
      <c r="O936" s="208"/>
      <c r="P936" s="208"/>
      <c r="Q936" s="208"/>
      <c r="R936" s="208"/>
      <c r="S936" s="208"/>
      <c r="T936" s="209"/>
      <c r="AT936" s="210" t="s">
        <v>176</v>
      </c>
      <c r="AU936" s="210" t="s">
        <v>81</v>
      </c>
      <c r="AV936" s="13" t="s">
        <v>79</v>
      </c>
      <c r="AW936" s="13" t="s">
        <v>34</v>
      </c>
      <c r="AX936" s="13" t="s">
        <v>72</v>
      </c>
      <c r="AY936" s="210" t="s">
        <v>158</v>
      </c>
    </row>
    <row r="937" spans="1:65" s="14" customFormat="1">
      <c r="B937" s="211"/>
      <c r="C937" s="212"/>
      <c r="D937" s="194" t="s">
        <v>176</v>
      </c>
      <c r="E937" s="213" t="s">
        <v>19</v>
      </c>
      <c r="F937" s="214" t="s">
        <v>2034</v>
      </c>
      <c r="G937" s="212"/>
      <c r="H937" s="215">
        <v>295.33600000000001</v>
      </c>
      <c r="I937" s="216"/>
      <c r="J937" s="212"/>
      <c r="K937" s="212"/>
      <c r="L937" s="217"/>
      <c r="M937" s="218"/>
      <c r="N937" s="219"/>
      <c r="O937" s="219"/>
      <c r="P937" s="219"/>
      <c r="Q937" s="219"/>
      <c r="R937" s="219"/>
      <c r="S937" s="219"/>
      <c r="T937" s="220"/>
      <c r="AT937" s="221" t="s">
        <v>176</v>
      </c>
      <c r="AU937" s="221" t="s">
        <v>81</v>
      </c>
      <c r="AV937" s="14" t="s">
        <v>81</v>
      </c>
      <c r="AW937" s="14" t="s">
        <v>34</v>
      </c>
      <c r="AX937" s="14" t="s">
        <v>72</v>
      </c>
      <c r="AY937" s="221" t="s">
        <v>158</v>
      </c>
    </row>
    <row r="938" spans="1:65" s="15" customFormat="1">
      <c r="B938" s="222"/>
      <c r="C938" s="223"/>
      <c r="D938" s="194" t="s">
        <v>176</v>
      </c>
      <c r="E938" s="224" t="s">
        <v>19</v>
      </c>
      <c r="F938" s="225" t="s">
        <v>179</v>
      </c>
      <c r="G938" s="223"/>
      <c r="H938" s="226">
        <v>306.33600000000001</v>
      </c>
      <c r="I938" s="227"/>
      <c r="J938" s="223"/>
      <c r="K938" s="223"/>
      <c r="L938" s="228"/>
      <c r="M938" s="229"/>
      <c r="N938" s="230"/>
      <c r="O938" s="230"/>
      <c r="P938" s="230"/>
      <c r="Q938" s="230"/>
      <c r="R938" s="230"/>
      <c r="S938" s="230"/>
      <c r="T938" s="231"/>
      <c r="AT938" s="232" t="s">
        <v>176</v>
      </c>
      <c r="AU938" s="232" t="s">
        <v>81</v>
      </c>
      <c r="AV938" s="15" t="s">
        <v>165</v>
      </c>
      <c r="AW938" s="15" t="s">
        <v>34</v>
      </c>
      <c r="AX938" s="15" t="s">
        <v>79</v>
      </c>
      <c r="AY938" s="232" t="s">
        <v>158</v>
      </c>
    </row>
    <row r="939" spans="1:65" s="2" customFormat="1" ht="24.25" customHeight="1">
      <c r="A939" s="37"/>
      <c r="B939" s="38"/>
      <c r="C939" s="233" t="s">
        <v>2035</v>
      </c>
      <c r="D939" s="233" t="s">
        <v>220</v>
      </c>
      <c r="E939" s="234" t="s">
        <v>770</v>
      </c>
      <c r="F939" s="235" t="s">
        <v>771</v>
      </c>
      <c r="G939" s="236" t="s">
        <v>223</v>
      </c>
      <c r="H939" s="237">
        <v>31.047000000000001</v>
      </c>
      <c r="I939" s="238"/>
      <c r="J939" s="239">
        <f>ROUND(I939*H939,2)</f>
        <v>0</v>
      </c>
      <c r="K939" s="235" t="s">
        <v>419</v>
      </c>
      <c r="L939" s="240"/>
      <c r="M939" s="241" t="s">
        <v>19</v>
      </c>
      <c r="N939" s="242" t="s">
        <v>43</v>
      </c>
      <c r="O939" s="67"/>
      <c r="P939" s="190">
        <f>O939*H939</f>
        <v>0</v>
      </c>
      <c r="Q939" s="190">
        <v>1</v>
      </c>
      <c r="R939" s="190">
        <f>Q939*H939</f>
        <v>31.047000000000001</v>
      </c>
      <c r="S939" s="190">
        <v>0</v>
      </c>
      <c r="T939" s="191">
        <f>S939*H939</f>
        <v>0</v>
      </c>
      <c r="U939" s="37"/>
      <c r="V939" s="37"/>
      <c r="W939" s="37"/>
      <c r="X939" s="37"/>
      <c r="Y939" s="37"/>
      <c r="Z939" s="37"/>
      <c r="AA939" s="37"/>
      <c r="AB939" s="37"/>
      <c r="AC939" s="37"/>
      <c r="AD939" s="37"/>
      <c r="AE939" s="37"/>
      <c r="AR939" s="192" t="s">
        <v>388</v>
      </c>
      <c r="AT939" s="192" t="s">
        <v>220</v>
      </c>
      <c r="AU939" s="192" t="s">
        <v>81</v>
      </c>
      <c r="AY939" s="20" t="s">
        <v>158</v>
      </c>
      <c r="BE939" s="193">
        <f>IF(N939="základní",J939,0)</f>
        <v>0</v>
      </c>
      <c r="BF939" s="193">
        <f>IF(N939="snížená",J939,0)</f>
        <v>0</v>
      </c>
      <c r="BG939" s="193">
        <f>IF(N939="zákl. přenesená",J939,0)</f>
        <v>0</v>
      </c>
      <c r="BH939" s="193">
        <f>IF(N939="sníž. přenesená",J939,0)</f>
        <v>0</v>
      </c>
      <c r="BI939" s="193">
        <f>IF(N939="nulová",J939,0)</f>
        <v>0</v>
      </c>
      <c r="BJ939" s="20" t="s">
        <v>79</v>
      </c>
      <c r="BK939" s="193">
        <f>ROUND(I939*H939,2)</f>
        <v>0</v>
      </c>
      <c r="BL939" s="20" t="s">
        <v>279</v>
      </c>
      <c r="BM939" s="192" t="s">
        <v>2036</v>
      </c>
    </row>
    <row r="940" spans="1:65" s="2" customFormat="1" ht="18">
      <c r="A940" s="37"/>
      <c r="B940" s="38"/>
      <c r="C940" s="39"/>
      <c r="D940" s="194" t="s">
        <v>167</v>
      </c>
      <c r="E940" s="39"/>
      <c r="F940" s="195" t="s">
        <v>773</v>
      </c>
      <c r="G940" s="39"/>
      <c r="H940" s="39"/>
      <c r="I940" s="196"/>
      <c r="J940" s="39"/>
      <c r="K940" s="39"/>
      <c r="L940" s="42"/>
      <c r="M940" s="197"/>
      <c r="N940" s="198"/>
      <c r="O940" s="67"/>
      <c r="P940" s="67"/>
      <c r="Q940" s="67"/>
      <c r="R940" s="67"/>
      <c r="S940" s="67"/>
      <c r="T940" s="68"/>
      <c r="U940" s="37"/>
      <c r="V940" s="37"/>
      <c r="W940" s="37"/>
      <c r="X940" s="37"/>
      <c r="Y940" s="37"/>
      <c r="Z940" s="37"/>
      <c r="AA940" s="37"/>
      <c r="AB940" s="37"/>
      <c r="AC940" s="37"/>
      <c r="AD940" s="37"/>
      <c r="AE940" s="37"/>
      <c r="AT940" s="20" t="s">
        <v>167</v>
      </c>
      <c r="AU940" s="20" t="s">
        <v>81</v>
      </c>
    </row>
    <row r="941" spans="1:65" s="14" customFormat="1">
      <c r="B941" s="211"/>
      <c r="C941" s="212"/>
      <c r="D941" s="194" t="s">
        <v>176</v>
      </c>
      <c r="E941" s="213" t="s">
        <v>19</v>
      </c>
      <c r="F941" s="214" t="s">
        <v>2037</v>
      </c>
      <c r="G941" s="212"/>
      <c r="H941" s="215">
        <v>0.41299999999999998</v>
      </c>
      <c r="I941" s="216"/>
      <c r="J941" s="212"/>
      <c r="K941" s="212"/>
      <c r="L941" s="217"/>
      <c r="M941" s="218"/>
      <c r="N941" s="219"/>
      <c r="O941" s="219"/>
      <c r="P941" s="219"/>
      <c r="Q941" s="219"/>
      <c r="R941" s="219"/>
      <c r="S941" s="219"/>
      <c r="T941" s="220"/>
      <c r="AT941" s="221" t="s">
        <v>176</v>
      </c>
      <c r="AU941" s="221" t="s">
        <v>81</v>
      </c>
      <c r="AV941" s="14" t="s">
        <v>81</v>
      </c>
      <c r="AW941" s="14" t="s">
        <v>34</v>
      </c>
      <c r="AX941" s="14" t="s">
        <v>72</v>
      </c>
      <c r="AY941" s="221" t="s">
        <v>158</v>
      </c>
    </row>
    <row r="942" spans="1:65" s="14" customFormat="1">
      <c r="B942" s="211"/>
      <c r="C942" s="212"/>
      <c r="D942" s="194" t="s">
        <v>176</v>
      </c>
      <c r="E942" s="213" t="s">
        <v>19</v>
      </c>
      <c r="F942" s="214" t="s">
        <v>2038</v>
      </c>
      <c r="G942" s="212"/>
      <c r="H942" s="215">
        <v>29.533999999999999</v>
      </c>
      <c r="I942" s="216"/>
      <c r="J942" s="212"/>
      <c r="K942" s="212"/>
      <c r="L942" s="217"/>
      <c r="M942" s="218"/>
      <c r="N942" s="219"/>
      <c r="O942" s="219"/>
      <c r="P942" s="219"/>
      <c r="Q942" s="219"/>
      <c r="R942" s="219"/>
      <c r="S942" s="219"/>
      <c r="T942" s="220"/>
      <c r="AT942" s="221" t="s">
        <v>176</v>
      </c>
      <c r="AU942" s="221" t="s">
        <v>81</v>
      </c>
      <c r="AV942" s="14" t="s">
        <v>81</v>
      </c>
      <c r="AW942" s="14" t="s">
        <v>34</v>
      </c>
      <c r="AX942" s="14" t="s">
        <v>72</v>
      </c>
      <c r="AY942" s="221" t="s">
        <v>158</v>
      </c>
    </row>
    <row r="943" spans="1:65" s="14" customFormat="1">
      <c r="B943" s="211"/>
      <c r="C943" s="212"/>
      <c r="D943" s="194" t="s">
        <v>176</v>
      </c>
      <c r="E943" s="213" t="s">
        <v>19</v>
      </c>
      <c r="F943" s="214" t="s">
        <v>2039</v>
      </c>
      <c r="G943" s="212"/>
      <c r="H943" s="215">
        <v>1.1000000000000001</v>
      </c>
      <c r="I943" s="216"/>
      <c r="J943" s="212"/>
      <c r="K943" s="212"/>
      <c r="L943" s="217"/>
      <c r="M943" s="218"/>
      <c r="N943" s="219"/>
      <c r="O943" s="219"/>
      <c r="P943" s="219"/>
      <c r="Q943" s="219"/>
      <c r="R943" s="219"/>
      <c r="S943" s="219"/>
      <c r="T943" s="220"/>
      <c r="AT943" s="221" t="s">
        <v>176</v>
      </c>
      <c r="AU943" s="221" t="s">
        <v>81</v>
      </c>
      <c r="AV943" s="14" t="s">
        <v>81</v>
      </c>
      <c r="AW943" s="14" t="s">
        <v>34</v>
      </c>
      <c r="AX943" s="14" t="s">
        <v>72</v>
      </c>
      <c r="AY943" s="221" t="s">
        <v>158</v>
      </c>
    </row>
    <row r="944" spans="1:65" s="15" customFormat="1">
      <c r="B944" s="222"/>
      <c r="C944" s="223"/>
      <c r="D944" s="194" t="s">
        <v>176</v>
      </c>
      <c r="E944" s="224" t="s">
        <v>19</v>
      </c>
      <c r="F944" s="225" t="s">
        <v>179</v>
      </c>
      <c r="G944" s="223"/>
      <c r="H944" s="226">
        <v>31.047000000000001</v>
      </c>
      <c r="I944" s="227"/>
      <c r="J944" s="223"/>
      <c r="K944" s="223"/>
      <c r="L944" s="228"/>
      <c r="M944" s="229"/>
      <c r="N944" s="230"/>
      <c r="O944" s="230"/>
      <c r="P944" s="230"/>
      <c r="Q944" s="230"/>
      <c r="R944" s="230"/>
      <c r="S944" s="230"/>
      <c r="T944" s="231"/>
      <c r="AT944" s="232" t="s">
        <v>176</v>
      </c>
      <c r="AU944" s="232" t="s">
        <v>81</v>
      </c>
      <c r="AV944" s="15" t="s">
        <v>165</v>
      </c>
      <c r="AW944" s="15" t="s">
        <v>34</v>
      </c>
      <c r="AX944" s="15" t="s">
        <v>79</v>
      </c>
      <c r="AY944" s="232" t="s">
        <v>158</v>
      </c>
    </row>
    <row r="945" spans="1:65" s="2" customFormat="1" ht="24.25" customHeight="1">
      <c r="A945" s="37"/>
      <c r="B945" s="38"/>
      <c r="C945" s="233" t="s">
        <v>2040</v>
      </c>
      <c r="D945" s="233" t="s">
        <v>220</v>
      </c>
      <c r="E945" s="234" t="s">
        <v>2041</v>
      </c>
      <c r="F945" s="235" t="s">
        <v>2042</v>
      </c>
      <c r="G945" s="236" t="s">
        <v>282</v>
      </c>
      <c r="H945" s="237">
        <v>1033.6759999999999</v>
      </c>
      <c r="I945" s="238"/>
      <c r="J945" s="239">
        <f>ROUND(I945*H945,2)</f>
        <v>0</v>
      </c>
      <c r="K945" s="235" t="s">
        <v>419</v>
      </c>
      <c r="L945" s="240"/>
      <c r="M945" s="241" t="s">
        <v>19</v>
      </c>
      <c r="N945" s="242" t="s">
        <v>43</v>
      </c>
      <c r="O945" s="67"/>
      <c r="P945" s="190">
        <f>O945*H945</f>
        <v>0</v>
      </c>
      <c r="Q945" s="190">
        <v>1E-3</v>
      </c>
      <c r="R945" s="190">
        <f>Q945*H945</f>
        <v>1.033676</v>
      </c>
      <c r="S945" s="190">
        <v>0</v>
      </c>
      <c r="T945" s="191">
        <f>S945*H945</f>
        <v>0</v>
      </c>
      <c r="U945" s="37"/>
      <c r="V945" s="37"/>
      <c r="W945" s="37"/>
      <c r="X945" s="37"/>
      <c r="Y945" s="37"/>
      <c r="Z945" s="37"/>
      <c r="AA945" s="37"/>
      <c r="AB945" s="37"/>
      <c r="AC945" s="37"/>
      <c r="AD945" s="37"/>
      <c r="AE945" s="37"/>
      <c r="AR945" s="192" t="s">
        <v>388</v>
      </c>
      <c r="AT945" s="192" t="s">
        <v>220</v>
      </c>
      <c r="AU945" s="192" t="s">
        <v>81</v>
      </c>
      <c r="AY945" s="20" t="s">
        <v>158</v>
      </c>
      <c r="BE945" s="193">
        <f>IF(N945="základní",J945,0)</f>
        <v>0</v>
      </c>
      <c r="BF945" s="193">
        <f>IF(N945="snížená",J945,0)</f>
        <v>0</v>
      </c>
      <c r="BG945" s="193">
        <f>IF(N945="zákl. přenesená",J945,0)</f>
        <v>0</v>
      </c>
      <c r="BH945" s="193">
        <f>IF(N945="sníž. přenesená",J945,0)</f>
        <v>0</v>
      </c>
      <c r="BI945" s="193">
        <f>IF(N945="nulová",J945,0)</f>
        <v>0</v>
      </c>
      <c r="BJ945" s="20" t="s">
        <v>79</v>
      </c>
      <c r="BK945" s="193">
        <f>ROUND(I945*H945,2)</f>
        <v>0</v>
      </c>
      <c r="BL945" s="20" t="s">
        <v>279</v>
      </c>
      <c r="BM945" s="192" t="s">
        <v>2043</v>
      </c>
    </row>
    <row r="946" spans="1:65" s="2" customFormat="1" ht="18">
      <c r="A946" s="37"/>
      <c r="B946" s="38"/>
      <c r="C946" s="39"/>
      <c r="D946" s="194" t="s">
        <v>167</v>
      </c>
      <c r="E946" s="39"/>
      <c r="F946" s="195" t="s">
        <v>2042</v>
      </c>
      <c r="G946" s="39"/>
      <c r="H946" s="39"/>
      <c r="I946" s="196"/>
      <c r="J946" s="39"/>
      <c r="K946" s="39"/>
      <c r="L946" s="42"/>
      <c r="M946" s="197"/>
      <c r="N946" s="198"/>
      <c r="O946" s="67"/>
      <c r="P946" s="67"/>
      <c r="Q946" s="67"/>
      <c r="R946" s="67"/>
      <c r="S946" s="67"/>
      <c r="T946" s="68"/>
      <c r="U946" s="37"/>
      <c r="V946" s="37"/>
      <c r="W946" s="37"/>
      <c r="X946" s="37"/>
      <c r="Y946" s="37"/>
      <c r="Z946" s="37"/>
      <c r="AA946" s="37"/>
      <c r="AB946" s="37"/>
      <c r="AC946" s="37"/>
      <c r="AD946" s="37"/>
      <c r="AE946" s="37"/>
      <c r="AT946" s="20" t="s">
        <v>167</v>
      </c>
      <c r="AU946" s="20" t="s">
        <v>81</v>
      </c>
    </row>
    <row r="947" spans="1:65" s="13" customFormat="1">
      <c r="B947" s="201"/>
      <c r="C947" s="202"/>
      <c r="D947" s="194" t="s">
        <v>176</v>
      </c>
      <c r="E947" s="203" t="s">
        <v>19</v>
      </c>
      <c r="F947" s="204" t="s">
        <v>2044</v>
      </c>
      <c r="G947" s="202"/>
      <c r="H947" s="203" t="s">
        <v>19</v>
      </c>
      <c r="I947" s="205"/>
      <c r="J947" s="202"/>
      <c r="K947" s="202"/>
      <c r="L947" s="206"/>
      <c r="M947" s="207"/>
      <c r="N947" s="208"/>
      <c r="O947" s="208"/>
      <c r="P947" s="208"/>
      <c r="Q947" s="208"/>
      <c r="R947" s="208"/>
      <c r="S947" s="208"/>
      <c r="T947" s="209"/>
      <c r="AT947" s="210" t="s">
        <v>176</v>
      </c>
      <c r="AU947" s="210" t="s">
        <v>81</v>
      </c>
      <c r="AV947" s="13" t="s">
        <v>79</v>
      </c>
      <c r="AW947" s="13" t="s">
        <v>34</v>
      </c>
      <c r="AX947" s="13" t="s">
        <v>72</v>
      </c>
      <c r="AY947" s="210" t="s">
        <v>158</v>
      </c>
    </row>
    <row r="948" spans="1:65" s="14" customFormat="1">
      <c r="B948" s="211"/>
      <c r="C948" s="212"/>
      <c r="D948" s="194" t="s">
        <v>176</v>
      </c>
      <c r="E948" s="213" t="s">
        <v>19</v>
      </c>
      <c r="F948" s="214" t="s">
        <v>2045</v>
      </c>
      <c r="G948" s="212"/>
      <c r="H948" s="215">
        <v>1033.6759999999999</v>
      </c>
      <c r="I948" s="216"/>
      <c r="J948" s="212"/>
      <c r="K948" s="212"/>
      <c r="L948" s="217"/>
      <c r="M948" s="218"/>
      <c r="N948" s="219"/>
      <c r="O948" s="219"/>
      <c r="P948" s="219"/>
      <c r="Q948" s="219"/>
      <c r="R948" s="219"/>
      <c r="S948" s="219"/>
      <c r="T948" s="220"/>
      <c r="AT948" s="221" t="s">
        <v>176</v>
      </c>
      <c r="AU948" s="221" t="s">
        <v>81</v>
      </c>
      <c r="AV948" s="14" t="s">
        <v>81</v>
      </c>
      <c r="AW948" s="14" t="s">
        <v>34</v>
      </c>
      <c r="AX948" s="14" t="s">
        <v>72</v>
      </c>
      <c r="AY948" s="221" t="s">
        <v>158</v>
      </c>
    </row>
    <row r="949" spans="1:65" s="15" customFormat="1">
      <c r="B949" s="222"/>
      <c r="C949" s="223"/>
      <c r="D949" s="194" t="s">
        <v>176</v>
      </c>
      <c r="E949" s="224" t="s">
        <v>19</v>
      </c>
      <c r="F949" s="225" t="s">
        <v>179</v>
      </c>
      <c r="G949" s="223"/>
      <c r="H949" s="226">
        <v>1033.6759999999999</v>
      </c>
      <c r="I949" s="227"/>
      <c r="J949" s="223"/>
      <c r="K949" s="223"/>
      <c r="L949" s="228"/>
      <c r="M949" s="229"/>
      <c r="N949" s="230"/>
      <c r="O949" s="230"/>
      <c r="P949" s="230"/>
      <c r="Q949" s="230"/>
      <c r="R949" s="230"/>
      <c r="S949" s="230"/>
      <c r="T949" s="231"/>
      <c r="AT949" s="232" t="s">
        <v>176</v>
      </c>
      <c r="AU949" s="232" t="s">
        <v>81</v>
      </c>
      <c r="AV949" s="15" t="s">
        <v>165</v>
      </c>
      <c r="AW949" s="15" t="s">
        <v>34</v>
      </c>
      <c r="AX949" s="15" t="s">
        <v>79</v>
      </c>
      <c r="AY949" s="232" t="s">
        <v>158</v>
      </c>
    </row>
    <row r="950" spans="1:65" s="2" customFormat="1" ht="33" customHeight="1">
      <c r="A950" s="37"/>
      <c r="B950" s="38"/>
      <c r="C950" s="233" t="s">
        <v>2046</v>
      </c>
      <c r="D950" s="233" t="s">
        <v>220</v>
      </c>
      <c r="E950" s="234" t="s">
        <v>2047</v>
      </c>
      <c r="F950" s="235" t="s">
        <v>2048</v>
      </c>
      <c r="G950" s="236" t="s">
        <v>282</v>
      </c>
      <c r="H950" s="237">
        <v>9.625</v>
      </c>
      <c r="I950" s="238"/>
      <c r="J950" s="239">
        <f>ROUND(I950*H950,2)</f>
        <v>0</v>
      </c>
      <c r="K950" s="235" t="s">
        <v>419</v>
      </c>
      <c r="L950" s="240"/>
      <c r="M950" s="241" t="s">
        <v>19</v>
      </c>
      <c r="N950" s="242" t="s">
        <v>43</v>
      </c>
      <c r="O950" s="67"/>
      <c r="P950" s="190">
        <f>O950*H950</f>
        <v>0</v>
      </c>
      <c r="Q950" s="190">
        <v>1E-3</v>
      </c>
      <c r="R950" s="190">
        <f>Q950*H950</f>
        <v>9.6249999999999999E-3</v>
      </c>
      <c r="S950" s="190">
        <v>0</v>
      </c>
      <c r="T950" s="191">
        <f>S950*H950</f>
        <v>0</v>
      </c>
      <c r="U950" s="37"/>
      <c r="V950" s="37"/>
      <c r="W950" s="37"/>
      <c r="X950" s="37"/>
      <c r="Y950" s="37"/>
      <c r="Z950" s="37"/>
      <c r="AA950" s="37"/>
      <c r="AB950" s="37"/>
      <c r="AC950" s="37"/>
      <c r="AD950" s="37"/>
      <c r="AE950" s="37"/>
      <c r="AR950" s="192" t="s">
        <v>388</v>
      </c>
      <c r="AT950" s="192" t="s">
        <v>220</v>
      </c>
      <c r="AU950" s="192" t="s">
        <v>81</v>
      </c>
      <c r="AY950" s="20" t="s">
        <v>158</v>
      </c>
      <c r="BE950" s="193">
        <f>IF(N950="základní",J950,0)</f>
        <v>0</v>
      </c>
      <c r="BF950" s="193">
        <f>IF(N950="snížená",J950,0)</f>
        <v>0</v>
      </c>
      <c r="BG950" s="193">
        <f>IF(N950="zákl. přenesená",J950,0)</f>
        <v>0</v>
      </c>
      <c r="BH950" s="193">
        <f>IF(N950="sníž. přenesená",J950,0)</f>
        <v>0</v>
      </c>
      <c r="BI950" s="193">
        <f>IF(N950="nulová",J950,0)</f>
        <v>0</v>
      </c>
      <c r="BJ950" s="20" t="s">
        <v>79</v>
      </c>
      <c r="BK950" s="193">
        <f>ROUND(I950*H950,2)</f>
        <v>0</v>
      </c>
      <c r="BL950" s="20" t="s">
        <v>279</v>
      </c>
      <c r="BM950" s="192" t="s">
        <v>2049</v>
      </c>
    </row>
    <row r="951" spans="1:65" s="2" customFormat="1" ht="18">
      <c r="A951" s="37"/>
      <c r="B951" s="38"/>
      <c r="C951" s="39"/>
      <c r="D951" s="194" t="s">
        <v>167</v>
      </c>
      <c r="E951" s="39"/>
      <c r="F951" s="195" t="s">
        <v>2048</v>
      </c>
      <c r="G951" s="39"/>
      <c r="H951" s="39"/>
      <c r="I951" s="196"/>
      <c r="J951" s="39"/>
      <c r="K951" s="39"/>
      <c r="L951" s="42"/>
      <c r="M951" s="197"/>
      <c r="N951" s="198"/>
      <c r="O951" s="67"/>
      <c r="P951" s="67"/>
      <c r="Q951" s="67"/>
      <c r="R951" s="67"/>
      <c r="S951" s="67"/>
      <c r="T951" s="68"/>
      <c r="U951" s="37"/>
      <c r="V951" s="37"/>
      <c r="W951" s="37"/>
      <c r="X951" s="37"/>
      <c r="Y951" s="37"/>
      <c r="Z951" s="37"/>
      <c r="AA951" s="37"/>
      <c r="AB951" s="37"/>
      <c r="AC951" s="37"/>
      <c r="AD951" s="37"/>
      <c r="AE951" s="37"/>
      <c r="AT951" s="20" t="s">
        <v>167</v>
      </c>
      <c r="AU951" s="20" t="s">
        <v>81</v>
      </c>
    </row>
    <row r="952" spans="1:65" s="13" customFormat="1">
      <c r="B952" s="201"/>
      <c r="C952" s="202"/>
      <c r="D952" s="194" t="s">
        <v>176</v>
      </c>
      <c r="E952" s="203" t="s">
        <v>19</v>
      </c>
      <c r="F952" s="204" t="s">
        <v>780</v>
      </c>
      <c r="G952" s="202"/>
      <c r="H952" s="203" t="s">
        <v>19</v>
      </c>
      <c r="I952" s="205"/>
      <c r="J952" s="202"/>
      <c r="K952" s="202"/>
      <c r="L952" s="206"/>
      <c r="M952" s="207"/>
      <c r="N952" s="208"/>
      <c r="O952" s="208"/>
      <c r="P952" s="208"/>
      <c r="Q952" s="208"/>
      <c r="R952" s="208"/>
      <c r="S952" s="208"/>
      <c r="T952" s="209"/>
      <c r="AT952" s="210" t="s">
        <v>176</v>
      </c>
      <c r="AU952" s="210" t="s">
        <v>81</v>
      </c>
      <c r="AV952" s="13" t="s">
        <v>79</v>
      </c>
      <c r="AW952" s="13" t="s">
        <v>34</v>
      </c>
      <c r="AX952" s="13" t="s">
        <v>72</v>
      </c>
      <c r="AY952" s="210" t="s">
        <v>158</v>
      </c>
    </row>
    <row r="953" spans="1:65" s="14" customFormat="1">
      <c r="B953" s="211"/>
      <c r="C953" s="212"/>
      <c r="D953" s="194" t="s">
        <v>176</v>
      </c>
      <c r="E953" s="213" t="s">
        <v>19</v>
      </c>
      <c r="F953" s="214" t="s">
        <v>2050</v>
      </c>
      <c r="G953" s="212"/>
      <c r="H953" s="215">
        <v>9.625</v>
      </c>
      <c r="I953" s="216"/>
      <c r="J953" s="212"/>
      <c r="K953" s="212"/>
      <c r="L953" s="217"/>
      <c r="M953" s="218"/>
      <c r="N953" s="219"/>
      <c r="O953" s="219"/>
      <c r="P953" s="219"/>
      <c r="Q953" s="219"/>
      <c r="R953" s="219"/>
      <c r="S953" s="219"/>
      <c r="T953" s="220"/>
      <c r="AT953" s="221" t="s">
        <v>176</v>
      </c>
      <c r="AU953" s="221" t="s">
        <v>81</v>
      </c>
      <c r="AV953" s="14" t="s">
        <v>81</v>
      </c>
      <c r="AW953" s="14" t="s">
        <v>34</v>
      </c>
      <c r="AX953" s="14" t="s">
        <v>72</v>
      </c>
      <c r="AY953" s="221" t="s">
        <v>158</v>
      </c>
    </row>
    <row r="954" spans="1:65" s="15" customFormat="1">
      <c r="B954" s="222"/>
      <c r="C954" s="223"/>
      <c r="D954" s="194" t="s">
        <v>176</v>
      </c>
      <c r="E954" s="224" t="s">
        <v>19</v>
      </c>
      <c r="F954" s="225" t="s">
        <v>179</v>
      </c>
      <c r="G954" s="223"/>
      <c r="H954" s="226">
        <v>9.625</v>
      </c>
      <c r="I954" s="227"/>
      <c r="J954" s="223"/>
      <c r="K954" s="223"/>
      <c r="L954" s="228"/>
      <c r="M954" s="229"/>
      <c r="N954" s="230"/>
      <c r="O954" s="230"/>
      <c r="P954" s="230"/>
      <c r="Q954" s="230"/>
      <c r="R954" s="230"/>
      <c r="S954" s="230"/>
      <c r="T954" s="231"/>
      <c r="AT954" s="232" t="s">
        <v>176</v>
      </c>
      <c r="AU954" s="232" t="s">
        <v>81</v>
      </c>
      <c r="AV954" s="15" t="s">
        <v>165</v>
      </c>
      <c r="AW954" s="15" t="s">
        <v>34</v>
      </c>
      <c r="AX954" s="15" t="s">
        <v>79</v>
      </c>
      <c r="AY954" s="232" t="s">
        <v>158</v>
      </c>
    </row>
    <row r="955" spans="1:65" s="2" customFormat="1" ht="24.25" customHeight="1">
      <c r="A955" s="37"/>
      <c r="B955" s="38"/>
      <c r="C955" s="181" t="s">
        <v>2051</v>
      </c>
      <c r="D955" s="181" t="s">
        <v>160</v>
      </c>
      <c r="E955" s="182" t="s">
        <v>2052</v>
      </c>
      <c r="F955" s="183" t="s">
        <v>2053</v>
      </c>
      <c r="G955" s="184" t="s">
        <v>163</v>
      </c>
      <c r="H955" s="185">
        <v>27.5</v>
      </c>
      <c r="I955" s="186"/>
      <c r="J955" s="187">
        <f>ROUND(I955*H955,2)</f>
        <v>0</v>
      </c>
      <c r="K955" s="183" t="s">
        <v>164</v>
      </c>
      <c r="L955" s="42"/>
      <c r="M955" s="188" t="s">
        <v>19</v>
      </c>
      <c r="N955" s="189" t="s">
        <v>43</v>
      </c>
      <c r="O955" s="67"/>
      <c r="P955" s="190">
        <f>O955*H955</f>
        <v>0</v>
      </c>
      <c r="Q955" s="190">
        <v>8.5999999999999998E-4</v>
      </c>
      <c r="R955" s="190">
        <f>Q955*H955</f>
        <v>2.3650000000000001E-2</v>
      </c>
      <c r="S955" s="190">
        <v>0</v>
      </c>
      <c r="T955" s="191">
        <f>S955*H955</f>
        <v>0</v>
      </c>
      <c r="U955" s="37"/>
      <c r="V955" s="37"/>
      <c r="W955" s="37"/>
      <c r="X955" s="37"/>
      <c r="Y955" s="37"/>
      <c r="Z955" s="37"/>
      <c r="AA955" s="37"/>
      <c r="AB955" s="37"/>
      <c r="AC955" s="37"/>
      <c r="AD955" s="37"/>
      <c r="AE955" s="37"/>
      <c r="AR955" s="192" t="s">
        <v>279</v>
      </c>
      <c r="AT955" s="192" t="s">
        <v>160</v>
      </c>
      <c r="AU955" s="192" t="s">
        <v>81</v>
      </c>
      <c r="AY955" s="20" t="s">
        <v>158</v>
      </c>
      <c r="BE955" s="193">
        <f>IF(N955="základní",J955,0)</f>
        <v>0</v>
      </c>
      <c r="BF955" s="193">
        <f>IF(N955="snížená",J955,0)</f>
        <v>0</v>
      </c>
      <c r="BG955" s="193">
        <f>IF(N955="zákl. přenesená",J955,0)</f>
        <v>0</v>
      </c>
      <c r="BH955" s="193">
        <f>IF(N955="sníž. přenesená",J955,0)</f>
        <v>0</v>
      </c>
      <c r="BI955" s="193">
        <f>IF(N955="nulová",J955,0)</f>
        <v>0</v>
      </c>
      <c r="BJ955" s="20" t="s">
        <v>79</v>
      </c>
      <c r="BK955" s="193">
        <f>ROUND(I955*H955,2)</f>
        <v>0</v>
      </c>
      <c r="BL955" s="20" t="s">
        <v>279</v>
      </c>
      <c r="BM955" s="192" t="s">
        <v>2054</v>
      </c>
    </row>
    <row r="956" spans="1:65" s="2" customFormat="1" ht="18">
      <c r="A956" s="37"/>
      <c r="B956" s="38"/>
      <c r="C956" s="39"/>
      <c r="D956" s="194" t="s">
        <v>167</v>
      </c>
      <c r="E956" s="39"/>
      <c r="F956" s="195" t="s">
        <v>2055</v>
      </c>
      <c r="G956" s="39"/>
      <c r="H956" s="39"/>
      <c r="I956" s="196"/>
      <c r="J956" s="39"/>
      <c r="K956" s="39"/>
      <c r="L956" s="42"/>
      <c r="M956" s="197"/>
      <c r="N956" s="198"/>
      <c r="O956" s="67"/>
      <c r="P956" s="67"/>
      <c r="Q956" s="67"/>
      <c r="R956" s="67"/>
      <c r="S956" s="67"/>
      <c r="T956" s="68"/>
      <c r="U956" s="37"/>
      <c r="V956" s="37"/>
      <c r="W956" s="37"/>
      <c r="X956" s="37"/>
      <c r="Y956" s="37"/>
      <c r="Z956" s="37"/>
      <c r="AA956" s="37"/>
      <c r="AB956" s="37"/>
      <c r="AC956" s="37"/>
      <c r="AD956" s="37"/>
      <c r="AE956" s="37"/>
      <c r="AT956" s="20" t="s">
        <v>167</v>
      </c>
      <c r="AU956" s="20" t="s">
        <v>81</v>
      </c>
    </row>
    <row r="957" spans="1:65" s="2" customFormat="1">
      <c r="A957" s="37"/>
      <c r="B957" s="38"/>
      <c r="C957" s="39"/>
      <c r="D957" s="199" t="s">
        <v>169</v>
      </c>
      <c r="E957" s="39"/>
      <c r="F957" s="200" t="s">
        <v>2056</v>
      </c>
      <c r="G957" s="39"/>
      <c r="H957" s="39"/>
      <c r="I957" s="196"/>
      <c r="J957" s="39"/>
      <c r="K957" s="39"/>
      <c r="L957" s="42"/>
      <c r="M957" s="197"/>
      <c r="N957" s="198"/>
      <c r="O957" s="67"/>
      <c r="P957" s="67"/>
      <c r="Q957" s="67"/>
      <c r="R957" s="67"/>
      <c r="S957" s="67"/>
      <c r="T957" s="68"/>
      <c r="U957" s="37"/>
      <c r="V957" s="37"/>
      <c r="W957" s="37"/>
      <c r="X957" s="37"/>
      <c r="Y957" s="37"/>
      <c r="Z957" s="37"/>
      <c r="AA957" s="37"/>
      <c r="AB957" s="37"/>
      <c r="AC957" s="37"/>
      <c r="AD957" s="37"/>
      <c r="AE957" s="37"/>
      <c r="AT957" s="20" t="s">
        <v>169</v>
      </c>
      <c r="AU957" s="20" t="s">
        <v>81</v>
      </c>
    </row>
    <row r="958" spans="1:65" s="13" customFormat="1">
      <c r="B958" s="201"/>
      <c r="C958" s="202"/>
      <c r="D958" s="194" t="s">
        <v>176</v>
      </c>
      <c r="E958" s="203" t="s">
        <v>19</v>
      </c>
      <c r="F958" s="204" t="s">
        <v>2057</v>
      </c>
      <c r="G958" s="202"/>
      <c r="H958" s="203" t="s">
        <v>19</v>
      </c>
      <c r="I958" s="205"/>
      <c r="J958" s="202"/>
      <c r="K958" s="202"/>
      <c r="L958" s="206"/>
      <c r="M958" s="207"/>
      <c r="N958" s="208"/>
      <c r="O958" s="208"/>
      <c r="P958" s="208"/>
      <c r="Q958" s="208"/>
      <c r="R958" s="208"/>
      <c r="S958" s="208"/>
      <c r="T958" s="209"/>
      <c r="AT958" s="210" t="s">
        <v>176</v>
      </c>
      <c r="AU958" s="210" t="s">
        <v>81</v>
      </c>
      <c r="AV958" s="13" t="s">
        <v>79</v>
      </c>
      <c r="AW958" s="13" t="s">
        <v>34</v>
      </c>
      <c r="AX958" s="13" t="s">
        <v>72</v>
      </c>
      <c r="AY958" s="210" t="s">
        <v>158</v>
      </c>
    </row>
    <row r="959" spans="1:65" s="14" customFormat="1">
      <c r="B959" s="211"/>
      <c r="C959" s="212"/>
      <c r="D959" s="194" t="s">
        <v>176</v>
      </c>
      <c r="E959" s="213" t="s">
        <v>19</v>
      </c>
      <c r="F959" s="214" t="s">
        <v>2058</v>
      </c>
      <c r="G959" s="212"/>
      <c r="H959" s="215">
        <v>27.5</v>
      </c>
      <c r="I959" s="216"/>
      <c r="J959" s="212"/>
      <c r="K959" s="212"/>
      <c r="L959" s="217"/>
      <c r="M959" s="218"/>
      <c r="N959" s="219"/>
      <c r="O959" s="219"/>
      <c r="P959" s="219"/>
      <c r="Q959" s="219"/>
      <c r="R959" s="219"/>
      <c r="S959" s="219"/>
      <c r="T959" s="220"/>
      <c r="AT959" s="221" t="s">
        <v>176</v>
      </c>
      <c r="AU959" s="221" t="s">
        <v>81</v>
      </c>
      <c r="AV959" s="14" t="s">
        <v>81</v>
      </c>
      <c r="AW959" s="14" t="s">
        <v>34</v>
      </c>
      <c r="AX959" s="14" t="s">
        <v>72</v>
      </c>
      <c r="AY959" s="221" t="s">
        <v>158</v>
      </c>
    </row>
    <row r="960" spans="1:65" s="15" customFormat="1">
      <c r="B960" s="222"/>
      <c r="C960" s="223"/>
      <c r="D960" s="194" t="s">
        <v>176</v>
      </c>
      <c r="E960" s="224" t="s">
        <v>19</v>
      </c>
      <c r="F960" s="225" t="s">
        <v>179</v>
      </c>
      <c r="G960" s="223"/>
      <c r="H960" s="226">
        <v>27.5</v>
      </c>
      <c r="I960" s="227"/>
      <c r="J960" s="223"/>
      <c r="K960" s="223"/>
      <c r="L960" s="228"/>
      <c r="M960" s="229"/>
      <c r="N960" s="230"/>
      <c r="O960" s="230"/>
      <c r="P960" s="230"/>
      <c r="Q960" s="230"/>
      <c r="R960" s="230"/>
      <c r="S960" s="230"/>
      <c r="T960" s="231"/>
      <c r="AT960" s="232" t="s">
        <v>176</v>
      </c>
      <c r="AU960" s="232" t="s">
        <v>81</v>
      </c>
      <c r="AV960" s="15" t="s">
        <v>165</v>
      </c>
      <c r="AW960" s="15" t="s">
        <v>34</v>
      </c>
      <c r="AX960" s="15" t="s">
        <v>79</v>
      </c>
      <c r="AY960" s="232" t="s">
        <v>158</v>
      </c>
    </row>
    <row r="961" spans="1:65" s="2" customFormat="1" ht="16.5" customHeight="1">
      <c r="A961" s="37"/>
      <c r="B961" s="38"/>
      <c r="C961" s="233" t="s">
        <v>1659</v>
      </c>
      <c r="D961" s="233" t="s">
        <v>220</v>
      </c>
      <c r="E961" s="234" t="s">
        <v>2059</v>
      </c>
      <c r="F961" s="235" t="s">
        <v>2060</v>
      </c>
      <c r="G961" s="236" t="s">
        <v>282</v>
      </c>
      <c r="H961" s="237">
        <v>29.535</v>
      </c>
      <c r="I961" s="238"/>
      <c r="J961" s="239">
        <f>ROUND(I961*H961,2)</f>
        <v>0</v>
      </c>
      <c r="K961" s="235" t="s">
        <v>164</v>
      </c>
      <c r="L961" s="240"/>
      <c r="M961" s="241" t="s">
        <v>19</v>
      </c>
      <c r="N961" s="242" t="s">
        <v>43</v>
      </c>
      <c r="O961" s="67"/>
      <c r="P961" s="190">
        <f>O961*H961</f>
        <v>0</v>
      </c>
      <c r="Q961" s="190">
        <v>1E-3</v>
      </c>
      <c r="R961" s="190">
        <f>Q961*H961</f>
        <v>2.9535000000000002E-2</v>
      </c>
      <c r="S961" s="190">
        <v>0</v>
      </c>
      <c r="T961" s="191">
        <f>S961*H961</f>
        <v>0</v>
      </c>
      <c r="U961" s="37"/>
      <c r="V961" s="37"/>
      <c r="W961" s="37"/>
      <c r="X961" s="37"/>
      <c r="Y961" s="37"/>
      <c r="Z961" s="37"/>
      <c r="AA961" s="37"/>
      <c r="AB961" s="37"/>
      <c r="AC961" s="37"/>
      <c r="AD961" s="37"/>
      <c r="AE961" s="37"/>
      <c r="AR961" s="192" t="s">
        <v>388</v>
      </c>
      <c r="AT961" s="192" t="s">
        <v>220</v>
      </c>
      <c r="AU961" s="192" t="s">
        <v>81</v>
      </c>
      <c r="AY961" s="20" t="s">
        <v>158</v>
      </c>
      <c r="BE961" s="193">
        <f>IF(N961="základní",J961,0)</f>
        <v>0</v>
      </c>
      <c r="BF961" s="193">
        <f>IF(N961="snížená",J961,0)</f>
        <v>0</v>
      </c>
      <c r="BG961" s="193">
        <f>IF(N961="zákl. přenesená",J961,0)</f>
        <v>0</v>
      </c>
      <c r="BH961" s="193">
        <f>IF(N961="sníž. přenesená",J961,0)</f>
        <v>0</v>
      </c>
      <c r="BI961" s="193">
        <f>IF(N961="nulová",J961,0)</f>
        <v>0</v>
      </c>
      <c r="BJ961" s="20" t="s">
        <v>79</v>
      </c>
      <c r="BK961" s="193">
        <f>ROUND(I961*H961,2)</f>
        <v>0</v>
      </c>
      <c r="BL961" s="20" t="s">
        <v>279</v>
      </c>
      <c r="BM961" s="192" t="s">
        <v>2061</v>
      </c>
    </row>
    <row r="962" spans="1:65" s="2" customFormat="1">
      <c r="A962" s="37"/>
      <c r="B962" s="38"/>
      <c r="C962" s="39"/>
      <c r="D962" s="194" t="s">
        <v>167</v>
      </c>
      <c r="E962" s="39"/>
      <c r="F962" s="195" t="s">
        <v>2060</v>
      </c>
      <c r="G962" s="39"/>
      <c r="H962" s="39"/>
      <c r="I962" s="196"/>
      <c r="J962" s="39"/>
      <c r="K962" s="39"/>
      <c r="L962" s="42"/>
      <c r="M962" s="197"/>
      <c r="N962" s="198"/>
      <c r="O962" s="67"/>
      <c r="P962" s="67"/>
      <c r="Q962" s="67"/>
      <c r="R962" s="67"/>
      <c r="S962" s="67"/>
      <c r="T962" s="68"/>
      <c r="U962" s="37"/>
      <c r="V962" s="37"/>
      <c r="W962" s="37"/>
      <c r="X962" s="37"/>
      <c r="Y962" s="37"/>
      <c r="Z962" s="37"/>
      <c r="AA962" s="37"/>
      <c r="AB962" s="37"/>
      <c r="AC962" s="37"/>
      <c r="AD962" s="37"/>
      <c r="AE962" s="37"/>
      <c r="AT962" s="20" t="s">
        <v>167</v>
      </c>
      <c r="AU962" s="20" t="s">
        <v>81</v>
      </c>
    </row>
    <row r="963" spans="1:65" s="14" customFormat="1">
      <c r="B963" s="211"/>
      <c r="C963" s="212"/>
      <c r="D963" s="194" t="s">
        <v>176</v>
      </c>
      <c r="E963" s="212"/>
      <c r="F963" s="214" t="s">
        <v>2062</v>
      </c>
      <c r="G963" s="212"/>
      <c r="H963" s="215">
        <v>29.535</v>
      </c>
      <c r="I963" s="216"/>
      <c r="J963" s="212"/>
      <c r="K963" s="212"/>
      <c r="L963" s="217"/>
      <c r="M963" s="218"/>
      <c r="N963" s="219"/>
      <c r="O963" s="219"/>
      <c r="P963" s="219"/>
      <c r="Q963" s="219"/>
      <c r="R963" s="219"/>
      <c r="S963" s="219"/>
      <c r="T963" s="220"/>
      <c r="AT963" s="221" t="s">
        <v>176</v>
      </c>
      <c r="AU963" s="221" t="s">
        <v>81</v>
      </c>
      <c r="AV963" s="14" t="s">
        <v>81</v>
      </c>
      <c r="AW963" s="14" t="s">
        <v>4</v>
      </c>
      <c r="AX963" s="14" t="s">
        <v>79</v>
      </c>
      <c r="AY963" s="221" t="s">
        <v>158</v>
      </c>
    </row>
    <row r="964" spans="1:65" s="2" customFormat="1" ht="24.25" customHeight="1">
      <c r="A964" s="37"/>
      <c r="B964" s="38"/>
      <c r="C964" s="181" t="s">
        <v>2063</v>
      </c>
      <c r="D964" s="181" t="s">
        <v>160</v>
      </c>
      <c r="E964" s="182" t="s">
        <v>783</v>
      </c>
      <c r="F964" s="183" t="s">
        <v>784</v>
      </c>
      <c r="G964" s="184" t="s">
        <v>223</v>
      </c>
      <c r="H964" s="185">
        <v>32.143000000000001</v>
      </c>
      <c r="I964" s="186"/>
      <c r="J964" s="187">
        <f>ROUND(I964*H964,2)</f>
        <v>0</v>
      </c>
      <c r="K964" s="183" t="s">
        <v>164</v>
      </c>
      <c r="L964" s="42"/>
      <c r="M964" s="188" t="s">
        <v>19</v>
      </c>
      <c r="N964" s="189" t="s">
        <v>43</v>
      </c>
      <c r="O964" s="67"/>
      <c r="P964" s="190">
        <f>O964*H964</f>
        <v>0</v>
      </c>
      <c r="Q964" s="190">
        <v>0</v>
      </c>
      <c r="R964" s="190">
        <f>Q964*H964</f>
        <v>0</v>
      </c>
      <c r="S964" s="190">
        <v>0</v>
      </c>
      <c r="T964" s="191">
        <f>S964*H964</f>
        <v>0</v>
      </c>
      <c r="U964" s="37"/>
      <c r="V964" s="37"/>
      <c r="W964" s="37"/>
      <c r="X964" s="37"/>
      <c r="Y964" s="37"/>
      <c r="Z964" s="37"/>
      <c r="AA964" s="37"/>
      <c r="AB964" s="37"/>
      <c r="AC964" s="37"/>
      <c r="AD964" s="37"/>
      <c r="AE964" s="37"/>
      <c r="AR964" s="192" t="s">
        <v>279</v>
      </c>
      <c r="AT964" s="192" t="s">
        <v>160</v>
      </c>
      <c r="AU964" s="192" t="s">
        <v>81</v>
      </c>
      <c r="AY964" s="20" t="s">
        <v>158</v>
      </c>
      <c r="BE964" s="193">
        <f>IF(N964="základní",J964,0)</f>
        <v>0</v>
      </c>
      <c r="BF964" s="193">
        <f>IF(N964="snížená",J964,0)</f>
        <v>0</v>
      </c>
      <c r="BG964" s="193">
        <f>IF(N964="zákl. přenesená",J964,0)</f>
        <v>0</v>
      </c>
      <c r="BH964" s="193">
        <f>IF(N964="sníž. přenesená",J964,0)</f>
        <v>0</v>
      </c>
      <c r="BI964" s="193">
        <f>IF(N964="nulová",J964,0)</f>
        <v>0</v>
      </c>
      <c r="BJ964" s="20" t="s">
        <v>79</v>
      </c>
      <c r="BK964" s="193">
        <f>ROUND(I964*H964,2)</f>
        <v>0</v>
      </c>
      <c r="BL964" s="20" t="s">
        <v>279</v>
      </c>
      <c r="BM964" s="192" t="s">
        <v>2064</v>
      </c>
    </row>
    <row r="965" spans="1:65" s="2" customFormat="1" ht="27">
      <c r="A965" s="37"/>
      <c r="B965" s="38"/>
      <c r="C965" s="39"/>
      <c r="D965" s="194" t="s">
        <v>167</v>
      </c>
      <c r="E965" s="39"/>
      <c r="F965" s="195" t="s">
        <v>786</v>
      </c>
      <c r="G965" s="39"/>
      <c r="H965" s="39"/>
      <c r="I965" s="196"/>
      <c r="J965" s="39"/>
      <c r="K965" s="39"/>
      <c r="L965" s="42"/>
      <c r="M965" s="197"/>
      <c r="N965" s="198"/>
      <c r="O965" s="67"/>
      <c r="P965" s="67"/>
      <c r="Q965" s="67"/>
      <c r="R965" s="67"/>
      <c r="S965" s="67"/>
      <c r="T965" s="68"/>
      <c r="U965" s="37"/>
      <c r="V965" s="37"/>
      <c r="W965" s="37"/>
      <c r="X965" s="37"/>
      <c r="Y965" s="37"/>
      <c r="Z965" s="37"/>
      <c r="AA965" s="37"/>
      <c r="AB965" s="37"/>
      <c r="AC965" s="37"/>
      <c r="AD965" s="37"/>
      <c r="AE965" s="37"/>
      <c r="AT965" s="20" t="s">
        <v>167</v>
      </c>
      <c r="AU965" s="20" t="s">
        <v>81</v>
      </c>
    </row>
    <row r="966" spans="1:65" s="2" customFormat="1">
      <c r="A966" s="37"/>
      <c r="B966" s="38"/>
      <c r="C966" s="39"/>
      <c r="D966" s="199" t="s">
        <v>169</v>
      </c>
      <c r="E966" s="39"/>
      <c r="F966" s="200" t="s">
        <v>787</v>
      </c>
      <c r="G966" s="39"/>
      <c r="H966" s="39"/>
      <c r="I966" s="196"/>
      <c r="J966" s="39"/>
      <c r="K966" s="39"/>
      <c r="L966" s="42"/>
      <c r="M966" s="197"/>
      <c r="N966" s="198"/>
      <c r="O966" s="67"/>
      <c r="P966" s="67"/>
      <c r="Q966" s="67"/>
      <c r="R966" s="67"/>
      <c r="S966" s="67"/>
      <c r="T966" s="68"/>
      <c r="U966" s="37"/>
      <c r="V966" s="37"/>
      <c r="W966" s="37"/>
      <c r="X966" s="37"/>
      <c r="Y966" s="37"/>
      <c r="Z966" s="37"/>
      <c r="AA966" s="37"/>
      <c r="AB966" s="37"/>
      <c r="AC966" s="37"/>
      <c r="AD966" s="37"/>
      <c r="AE966" s="37"/>
      <c r="AT966" s="20" t="s">
        <v>169</v>
      </c>
      <c r="AU966" s="20" t="s">
        <v>81</v>
      </c>
    </row>
    <row r="967" spans="1:65" s="12" customFormat="1" ht="25.9" customHeight="1">
      <c r="B967" s="165"/>
      <c r="C967" s="166"/>
      <c r="D967" s="167" t="s">
        <v>71</v>
      </c>
      <c r="E967" s="168" t="s">
        <v>220</v>
      </c>
      <c r="F967" s="168" t="s">
        <v>2065</v>
      </c>
      <c r="G967" s="166"/>
      <c r="H967" s="166"/>
      <c r="I967" s="169"/>
      <c r="J967" s="170">
        <f>BK967</f>
        <v>0</v>
      </c>
      <c r="K967" s="166"/>
      <c r="L967" s="171"/>
      <c r="M967" s="172"/>
      <c r="N967" s="173"/>
      <c r="O967" s="173"/>
      <c r="P967" s="174">
        <f>P968</f>
        <v>0</v>
      </c>
      <c r="Q967" s="173"/>
      <c r="R967" s="174">
        <f>R968</f>
        <v>0</v>
      </c>
      <c r="S967" s="173"/>
      <c r="T967" s="175">
        <f>T968</f>
        <v>0</v>
      </c>
      <c r="AR967" s="176" t="s">
        <v>180</v>
      </c>
      <c r="AT967" s="177" t="s">
        <v>71</v>
      </c>
      <c r="AU967" s="177" t="s">
        <v>72</v>
      </c>
      <c r="AY967" s="176" t="s">
        <v>158</v>
      </c>
      <c r="BK967" s="178">
        <f>BK968</f>
        <v>0</v>
      </c>
    </row>
    <row r="968" spans="1:65" s="12" customFormat="1" ht="22.9" customHeight="1">
      <c r="B968" s="165"/>
      <c r="C968" s="166"/>
      <c r="D968" s="167" t="s">
        <v>71</v>
      </c>
      <c r="E968" s="179" t="s">
        <v>1099</v>
      </c>
      <c r="F968" s="179" t="s">
        <v>1100</v>
      </c>
      <c r="G968" s="166"/>
      <c r="H968" s="166"/>
      <c r="I968" s="169"/>
      <c r="J968" s="180">
        <f>BK968</f>
        <v>0</v>
      </c>
      <c r="K968" s="166"/>
      <c r="L968" s="171"/>
      <c r="M968" s="172"/>
      <c r="N968" s="173"/>
      <c r="O968" s="173"/>
      <c r="P968" s="174">
        <f>SUM(P969:P974)</f>
        <v>0</v>
      </c>
      <c r="Q968" s="173"/>
      <c r="R968" s="174">
        <f>SUM(R969:R974)</f>
        <v>0</v>
      </c>
      <c r="S968" s="173"/>
      <c r="T968" s="175">
        <f>SUM(T969:T974)</f>
        <v>0</v>
      </c>
      <c r="AR968" s="176" t="s">
        <v>180</v>
      </c>
      <c r="AT968" s="177" t="s">
        <v>71</v>
      </c>
      <c r="AU968" s="177" t="s">
        <v>79</v>
      </c>
      <c r="AY968" s="176" t="s">
        <v>158</v>
      </c>
      <c r="BK968" s="178">
        <f>SUM(BK969:BK974)</f>
        <v>0</v>
      </c>
    </row>
    <row r="969" spans="1:65" s="2" customFormat="1" ht="24.25" customHeight="1">
      <c r="A969" s="37"/>
      <c r="B969" s="38"/>
      <c r="C969" s="181" t="s">
        <v>2066</v>
      </c>
      <c r="D969" s="181" t="s">
        <v>160</v>
      </c>
      <c r="E969" s="182" t="s">
        <v>2067</v>
      </c>
      <c r="F969" s="183" t="s">
        <v>2068</v>
      </c>
      <c r="G969" s="184" t="s">
        <v>191</v>
      </c>
      <c r="H969" s="185">
        <v>23.7</v>
      </c>
      <c r="I969" s="186"/>
      <c r="J969" s="187">
        <f>ROUND(I969*H969,2)</f>
        <v>0</v>
      </c>
      <c r="K969" s="183" t="s">
        <v>164</v>
      </c>
      <c r="L969" s="42"/>
      <c r="M969" s="188" t="s">
        <v>19</v>
      </c>
      <c r="N969" s="189" t="s">
        <v>43</v>
      </c>
      <c r="O969" s="67"/>
      <c r="P969" s="190">
        <f>O969*H969</f>
        <v>0</v>
      </c>
      <c r="Q969" s="190">
        <v>0</v>
      </c>
      <c r="R969" s="190">
        <f>Q969*H969</f>
        <v>0</v>
      </c>
      <c r="S969" s="190">
        <v>0</v>
      </c>
      <c r="T969" s="191">
        <f>S969*H969</f>
        <v>0</v>
      </c>
      <c r="U969" s="37"/>
      <c r="V969" s="37"/>
      <c r="W969" s="37"/>
      <c r="X969" s="37"/>
      <c r="Y969" s="37"/>
      <c r="Z969" s="37"/>
      <c r="AA969" s="37"/>
      <c r="AB969" s="37"/>
      <c r="AC969" s="37"/>
      <c r="AD969" s="37"/>
      <c r="AE969" s="37"/>
      <c r="AR969" s="192" t="s">
        <v>618</v>
      </c>
      <c r="AT969" s="192" t="s">
        <v>160</v>
      </c>
      <c r="AU969" s="192" t="s">
        <v>81</v>
      </c>
      <c r="AY969" s="20" t="s">
        <v>158</v>
      </c>
      <c r="BE969" s="193">
        <f>IF(N969="základní",J969,0)</f>
        <v>0</v>
      </c>
      <c r="BF969" s="193">
        <f>IF(N969="snížená",J969,0)</f>
        <v>0</v>
      </c>
      <c r="BG969" s="193">
        <f>IF(N969="zákl. přenesená",J969,0)</f>
        <v>0</v>
      </c>
      <c r="BH969" s="193">
        <f>IF(N969="sníž. přenesená",J969,0)</f>
        <v>0</v>
      </c>
      <c r="BI969" s="193">
        <f>IF(N969="nulová",J969,0)</f>
        <v>0</v>
      </c>
      <c r="BJ969" s="20" t="s">
        <v>79</v>
      </c>
      <c r="BK969" s="193">
        <f>ROUND(I969*H969,2)</f>
        <v>0</v>
      </c>
      <c r="BL969" s="20" t="s">
        <v>618</v>
      </c>
      <c r="BM969" s="192" t="s">
        <v>2069</v>
      </c>
    </row>
    <row r="970" spans="1:65" s="2" customFormat="1" ht="36">
      <c r="A970" s="37"/>
      <c r="B970" s="38"/>
      <c r="C970" s="39"/>
      <c r="D970" s="194" t="s">
        <v>167</v>
      </c>
      <c r="E970" s="39"/>
      <c r="F970" s="195" t="s">
        <v>2070</v>
      </c>
      <c r="G970" s="39"/>
      <c r="H970" s="39"/>
      <c r="I970" s="196"/>
      <c r="J970" s="39"/>
      <c r="K970" s="39"/>
      <c r="L970" s="42"/>
      <c r="M970" s="197"/>
      <c r="N970" s="198"/>
      <c r="O970" s="67"/>
      <c r="P970" s="67"/>
      <c r="Q970" s="67"/>
      <c r="R970" s="67"/>
      <c r="S970" s="67"/>
      <c r="T970" s="68"/>
      <c r="U970" s="37"/>
      <c r="V970" s="37"/>
      <c r="W970" s="37"/>
      <c r="X970" s="37"/>
      <c r="Y970" s="37"/>
      <c r="Z970" s="37"/>
      <c r="AA970" s="37"/>
      <c r="AB970" s="37"/>
      <c r="AC970" s="37"/>
      <c r="AD970" s="37"/>
      <c r="AE970" s="37"/>
      <c r="AT970" s="20" t="s">
        <v>167</v>
      </c>
      <c r="AU970" s="20" t="s">
        <v>81</v>
      </c>
    </row>
    <row r="971" spans="1:65" s="2" customFormat="1">
      <c r="A971" s="37"/>
      <c r="B971" s="38"/>
      <c r="C971" s="39"/>
      <c r="D971" s="199" t="s">
        <v>169</v>
      </c>
      <c r="E971" s="39"/>
      <c r="F971" s="200" t="s">
        <v>2071</v>
      </c>
      <c r="G971" s="39"/>
      <c r="H971" s="39"/>
      <c r="I971" s="196"/>
      <c r="J971" s="39"/>
      <c r="K971" s="39"/>
      <c r="L971" s="42"/>
      <c r="M971" s="197"/>
      <c r="N971" s="198"/>
      <c r="O971" s="67"/>
      <c r="P971" s="67"/>
      <c r="Q971" s="67"/>
      <c r="R971" s="67"/>
      <c r="S971" s="67"/>
      <c r="T971" s="68"/>
      <c r="U971" s="37"/>
      <c r="V971" s="37"/>
      <c r="W971" s="37"/>
      <c r="X971" s="37"/>
      <c r="Y971" s="37"/>
      <c r="Z971" s="37"/>
      <c r="AA971" s="37"/>
      <c r="AB971" s="37"/>
      <c r="AC971" s="37"/>
      <c r="AD971" s="37"/>
      <c r="AE971" s="37"/>
      <c r="AT971" s="20" t="s">
        <v>169</v>
      </c>
      <c r="AU971" s="20" t="s">
        <v>81</v>
      </c>
    </row>
    <row r="972" spans="1:65" s="13" customFormat="1">
      <c r="B972" s="201"/>
      <c r="C972" s="202"/>
      <c r="D972" s="194" t="s">
        <v>176</v>
      </c>
      <c r="E972" s="203" t="s">
        <v>19</v>
      </c>
      <c r="F972" s="204" t="s">
        <v>2072</v>
      </c>
      <c r="G972" s="202"/>
      <c r="H972" s="203" t="s">
        <v>19</v>
      </c>
      <c r="I972" s="205"/>
      <c r="J972" s="202"/>
      <c r="K972" s="202"/>
      <c r="L972" s="206"/>
      <c r="M972" s="207"/>
      <c r="N972" s="208"/>
      <c r="O972" s="208"/>
      <c r="P972" s="208"/>
      <c r="Q972" s="208"/>
      <c r="R972" s="208"/>
      <c r="S972" s="208"/>
      <c r="T972" s="209"/>
      <c r="AT972" s="210" t="s">
        <v>176</v>
      </c>
      <c r="AU972" s="210" t="s">
        <v>81</v>
      </c>
      <c r="AV972" s="13" t="s">
        <v>79</v>
      </c>
      <c r="AW972" s="13" t="s">
        <v>34</v>
      </c>
      <c r="AX972" s="13" t="s">
        <v>72</v>
      </c>
      <c r="AY972" s="210" t="s">
        <v>158</v>
      </c>
    </row>
    <row r="973" spans="1:65" s="14" customFormat="1">
      <c r="B973" s="211"/>
      <c r="C973" s="212"/>
      <c r="D973" s="194" t="s">
        <v>176</v>
      </c>
      <c r="E973" s="213" t="s">
        <v>19</v>
      </c>
      <c r="F973" s="214" t="s">
        <v>2073</v>
      </c>
      <c r="G973" s="212"/>
      <c r="H973" s="215">
        <v>23.7</v>
      </c>
      <c r="I973" s="216"/>
      <c r="J973" s="212"/>
      <c r="K973" s="212"/>
      <c r="L973" s="217"/>
      <c r="M973" s="218"/>
      <c r="N973" s="219"/>
      <c r="O973" s="219"/>
      <c r="P973" s="219"/>
      <c r="Q973" s="219"/>
      <c r="R973" s="219"/>
      <c r="S973" s="219"/>
      <c r="T973" s="220"/>
      <c r="AT973" s="221" t="s">
        <v>176</v>
      </c>
      <c r="AU973" s="221" t="s">
        <v>81</v>
      </c>
      <c r="AV973" s="14" t="s">
        <v>81</v>
      </c>
      <c r="AW973" s="14" t="s">
        <v>34</v>
      </c>
      <c r="AX973" s="14" t="s">
        <v>72</v>
      </c>
      <c r="AY973" s="221" t="s">
        <v>158</v>
      </c>
    </row>
    <row r="974" spans="1:65" s="15" customFormat="1">
      <c r="B974" s="222"/>
      <c r="C974" s="223"/>
      <c r="D974" s="194" t="s">
        <v>176</v>
      </c>
      <c r="E974" s="224" t="s">
        <v>19</v>
      </c>
      <c r="F974" s="225" t="s">
        <v>179</v>
      </c>
      <c r="G974" s="223"/>
      <c r="H974" s="226">
        <v>23.7</v>
      </c>
      <c r="I974" s="227"/>
      <c r="J974" s="223"/>
      <c r="K974" s="223"/>
      <c r="L974" s="228"/>
      <c r="M974" s="243"/>
      <c r="N974" s="244"/>
      <c r="O974" s="244"/>
      <c r="P974" s="244"/>
      <c r="Q974" s="244"/>
      <c r="R974" s="244"/>
      <c r="S974" s="244"/>
      <c r="T974" s="245"/>
      <c r="AT974" s="232" t="s">
        <v>176</v>
      </c>
      <c r="AU974" s="232" t="s">
        <v>81</v>
      </c>
      <c r="AV974" s="15" t="s">
        <v>165</v>
      </c>
      <c r="AW974" s="15" t="s">
        <v>34</v>
      </c>
      <c r="AX974" s="15" t="s">
        <v>79</v>
      </c>
      <c r="AY974" s="232" t="s">
        <v>158</v>
      </c>
    </row>
    <row r="975" spans="1:65" s="2" customFormat="1" ht="7" customHeight="1">
      <c r="A975" s="37"/>
      <c r="B975" s="50"/>
      <c r="C975" s="51"/>
      <c r="D975" s="51"/>
      <c r="E975" s="51"/>
      <c r="F975" s="51"/>
      <c r="G975" s="51"/>
      <c r="H975" s="51"/>
      <c r="I975" s="51"/>
      <c r="J975" s="51"/>
      <c r="K975" s="51"/>
      <c r="L975" s="42"/>
      <c r="M975" s="37"/>
      <c r="O975" s="37"/>
      <c r="P975" s="37"/>
      <c r="Q975" s="37"/>
      <c r="R975" s="37"/>
      <c r="S975" s="37"/>
      <c r="T975" s="37"/>
      <c r="U975" s="37"/>
      <c r="V975" s="37"/>
      <c r="W975" s="37"/>
      <c r="X975" s="37"/>
      <c r="Y975" s="37"/>
      <c r="Z975" s="37"/>
      <c r="AA975" s="37"/>
      <c r="AB975" s="37"/>
      <c r="AC975" s="37"/>
      <c r="AD975" s="37"/>
      <c r="AE975" s="37"/>
    </row>
  </sheetData>
  <sheetProtection algorithmName="SHA-512" hashValue="A1oLA0HSrBENRKqTV7o2YR44kOTc65927vXMJNh7ul7PkueE6xyFpobVd1nz0POsU8wgt8QHf8nbHyHS6U7ygA==" saltValue="rMwrcrLjCgaobGhScFU7YTfRnSvOdLOhMf52MkkldfjUkUsQnJuPjZUUDmzPJrEBNLRfXerMxtlewzODzMd66w==" spinCount="100000" sheet="1" objects="1" scenarios="1" formatColumns="0" formatRows="0" autoFilter="0"/>
  <autoFilter ref="C98:K974" xr:uid="{00000000-0009-0000-0000-000005000000}"/>
  <mergeCells count="12">
    <mergeCell ref="E91:H91"/>
    <mergeCell ref="L2:V2"/>
    <mergeCell ref="E50:H50"/>
    <mergeCell ref="E52:H52"/>
    <mergeCell ref="E54:H54"/>
    <mergeCell ref="E87:H87"/>
    <mergeCell ref="E89:H89"/>
    <mergeCell ref="E7:H7"/>
    <mergeCell ref="E9:H9"/>
    <mergeCell ref="E11:H11"/>
    <mergeCell ref="E20:H20"/>
    <mergeCell ref="E29:H29"/>
  </mergeCells>
  <hyperlinks>
    <hyperlink ref="F104" r:id="rId1" xr:uid="{00000000-0004-0000-0500-000000000000}"/>
    <hyperlink ref="F108" r:id="rId2" xr:uid="{00000000-0004-0000-0500-000001000000}"/>
    <hyperlink ref="F113" r:id="rId3" xr:uid="{00000000-0004-0000-0500-000002000000}"/>
    <hyperlink ref="F117" r:id="rId4" xr:uid="{00000000-0004-0000-0500-000003000000}"/>
    <hyperlink ref="F122" r:id="rId5" xr:uid="{00000000-0004-0000-0500-000004000000}"/>
    <hyperlink ref="F128" r:id="rId6" xr:uid="{00000000-0004-0000-0500-000005000000}"/>
    <hyperlink ref="F133" r:id="rId7" xr:uid="{00000000-0004-0000-0500-000006000000}"/>
    <hyperlink ref="F138" r:id="rId8" xr:uid="{00000000-0004-0000-0500-000007000000}"/>
    <hyperlink ref="F144" r:id="rId9" xr:uid="{00000000-0004-0000-0500-000008000000}"/>
    <hyperlink ref="F148" r:id="rId10" xr:uid="{00000000-0004-0000-0500-000009000000}"/>
    <hyperlink ref="F152" r:id="rId11" xr:uid="{00000000-0004-0000-0500-00000A000000}"/>
    <hyperlink ref="F157" r:id="rId12" xr:uid="{00000000-0004-0000-0500-00000B000000}"/>
    <hyperlink ref="F164" r:id="rId13" xr:uid="{00000000-0004-0000-0500-00000C000000}"/>
    <hyperlink ref="F172" r:id="rId14" xr:uid="{00000000-0004-0000-0500-00000D000000}"/>
    <hyperlink ref="F179" r:id="rId15" xr:uid="{00000000-0004-0000-0500-00000E000000}"/>
    <hyperlink ref="F187" r:id="rId16" xr:uid="{00000000-0004-0000-0500-00000F000000}"/>
    <hyperlink ref="F192" r:id="rId17" xr:uid="{00000000-0004-0000-0500-000010000000}"/>
    <hyperlink ref="F200" r:id="rId18" xr:uid="{00000000-0004-0000-0500-000011000000}"/>
    <hyperlink ref="F205" r:id="rId19" xr:uid="{00000000-0004-0000-0500-000012000000}"/>
    <hyperlink ref="F213" r:id="rId20" xr:uid="{00000000-0004-0000-0500-000013000000}"/>
    <hyperlink ref="F221" r:id="rId21" xr:uid="{00000000-0004-0000-0500-000014000000}"/>
    <hyperlink ref="F225" r:id="rId22" xr:uid="{00000000-0004-0000-0500-000015000000}"/>
    <hyperlink ref="F231" r:id="rId23" xr:uid="{00000000-0004-0000-0500-000016000000}"/>
    <hyperlink ref="F234" r:id="rId24" xr:uid="{00000000-0004-0000-0500-000017000000}"/>
    <hyperlink ref="F242" r:id="rId25" xr:uid="{00000000-0004-0000-0500-000018000000}"/>
    <hyperlink ref="F247" r:id="rId26" xr:uid="{00000000-0004-0000-0500-000019000000}"/>
    <hyperlink ref="F255" r:id="rId27" xr:uid="{00000000-0004-0000-0500-00001A000000}"/>
    <hyperlink ref="F261" r:id="rId28" xr:uid="{00000000-0004-0000-0500-00001B000000}"/>
    <hyperlink ref="F267" r:id="rId29" xr:uid="{00000000-0004-0000-0500-00001C000000}"/>
    <hyperlink ref="F272" r:id="rId30" xr:uid="{00000000-0004-0000-0500-00001D000000}"/>
    <hyperlink ref="F288" r:id="rId31" xr:uid="{00000000-0004-0000-0500-00001E000000}"/>
    <hyperlink ref="F296" r:id="rId32" xr:uid="{00000000-0004-0000-0500-00001F000000}"/>
    <hyperlink ref="F312" r:id="rId33" xr:uid="{00000000-0004-0000-0500-000020000000}"/>
    <hyperlink ref="F322" r:id="rId34" xr:uid="{00000000-0004-0000-0500-000021000000}"/>
    <hyperlink ref="F339" r:id="rId35" xr:uid="{00000000-0004-0000-0500-000022000000}"/>
    <hyperlink ref="F343" r:id="rId36" xr:uid="{00000000-0004-0000-0500-000023000000}"/>
    <hyperlink ref="F348" r:id="rId37" xr:uid="{00000000-0004-0000-0500-000024000000}"/>
    <hyperlink ref="F355" r:id="rId38" xr:uid="{00000000-0004-0000-0500-000025000000}"/>
    <hyperlink ref="F363" r:id="rId39" xr:uid="{00000000-0004-0000-0500-000026000000}"/>
    <hyperlink ref="F371" r:id="rId40" xr:uid="{00000000-0004-0000-0500-000027000000}"/>
    <hyperlink ref="F375" r:id="rId41" xr:uid="{00000000-0004-0000-0500-000028000000}"/>
    <hyperlink ref="F378" r:id="rId42" xr:uid="{00000000-0004-0000-0500-000029000000}"/>
    <hyperlink ref="F381" r:id="rId43" xr:uid="{00000000-0004-0000-0500-00002A000000}"/>
    <hyperlink ref="F388" r:id="rId44" xr:uid="{00000000-0004-0000-0500-00002B000000}"/>
    <hyperlink ref="F391" r:id="rId45" xr:uid="{00000000-0004-0000-0500-00002C000000}"/>
    <hyperlink ref="F397" r:id="rId46" xr:uid="{00000000-0004-0000-0500-00002D000000}"/>
    <hyperlink ref="F401" r:id="rId47" xr:uid="{00000000-0004-0000-0500-00002E000000}"/>
    <hyperlink ref="F408" r:id="rId48" xr:uid="{00000000-0004-0000-0500-00002F000000}"/>
    <hyperlink ref="F412" r:id="rId49" xr:uid="{00000000-0004-0000-0500-000030000000}"/>
    <hyperlink ref="F418" r:id="rId50" xr:uid="{00000000-0004-0000-0500-000031000000}"/>
    <hyperlink ref="F458" r:id="rId51" xr:uid="{00000000-0004-0000-0500-000032000000}"/>
    <hyperlink ref="F464" r:id="rId52" xr:uid="{00000000-0004-0000-0500-000033000000}"/>
    <hyperlink ref="F469" r:id="rId53" xr:uid="{00000000-0004-0000-0500-000034000000}"/>
    <hyperlink ref="F474" r:id="rId54" xr:uid="{00000000-0004-0000-0500-000035000000}"/>
    <hyperlink ref="F487" r:id="rId55" xr:uid="{00000000-0004-0000-0500-000036000000}"/>
    <hyperlink ref="F491" r:id="rId56" xr:uid="{00000000-0004-0000-0500-000037000000}"/>
    <hyperlink ref="F495" r:id="rId57" xr:uid="{00000000-0004-0000-0500-000038000000}"/>
    <hyperlink ref="F499" r:id="rId58" xr:uid="{00000000-0004-0000-0500-000039000000}"/>
    <hyperlink ref="F504" r:id="rId59" xr:uid="{00000000-0004-0000-0500-00003A000000}"/>
    <hyperlink ref="F508" r:id="rId60" xr:uid="{00000000-0004-0000-0500-00003B000000}"/>
    <hyperlink ref="F513" r:id="rId61" xr:uid="{00000000-0004-0000-0500-00003C000000}"/>
    <hyperlink ref="F519" r:id="rId62" xr:uid="{00000000-0004-0000-0500-00003D000000}"/>
    <hyperlink ref="F522" r:id="rId63" xr:uid="{00000000-0004-0000-0500-00003E000000}"/>
    <hyperlink ref="F528" r:id="rId64" xr:uid="{00000000-0004-0000-0500-00003F000000}"/>
    <hyperlink ref="F534" r:id="rId65" xr:uid="{00000000-0004-0000-0500-000040000000}"/>
    <hyperlink ref="F539" r:id="rId66" xr:uid="{00000000-0004-0000-0500-000041000000}"/>
    <hyperlink ref="F543" r:id="rId67" xr:uid="{00000000-0004-0000-0500-000042000000}"/>
    <hyperlink ref="F549" r:id="rId68" xr:uid="{00000000-0004-0000-0500-000043000000}"/>
    <hyperlink ref="F553" r:id="rId69" xr:uid="{00000000-0004-0000-0500-000044000000}"/>
    <hyperlink ref="F558" r:id="rId70" xr:uid="{00000000-0004-0000-0500-000045000000}"/>
    <hyperlink ref="F564" r:id="rId71" xr:uid="{00000000-0004-0000-0500-000046000000}"/>
    <hyperlink ref="F568" r:id="rId72" xr:uid="{00000000-0004-0000-0500-000047000000}"/>
    <hyperlink ref="F575" r:id="rId73" xr:uid="{00000000-0004-0000-0500-000048000000}"/>
    <hyperlink ref="F580" r:id="rId74" xr:uid="{00000000-0004-0000-0500-000049000000}"/>
    <hyperlink ref="F586" r:id="rId75" xr:uid="{00000000-0004-0000-0500-00004A000000}"/>
    <hyperlink ref="F591" r:id="rId76" xr:uid="{00000000-0004-0000-0500-00004B000000}"/>
    <hyperlink ref="F597" r:id="rId77" xr:uid="{00000000-0004-0000-0500-00004C000000}"/>
    <hyperlink ref="F614" r:id="rId78" xr:uid="{00000000-0004-0000-0500-00004D000000}"/>
    <hyperlink ref="F620" r:id="rId79" xr:uid="{00000000-0004-0000-0500-00004E000000}"/>
    <hyperlink ref="F626" r:id="rId80" xr:uid="{00000000-0004-0000-0500-00004F000000}"/>
    <hyperlink ref="F632" r:id="rId81" xr:uid="{00000000-0004-0000-0500-000050000000}"/>
    <hyperlink ref="F637" r:id="rId82" xr:uid="{00000000-0004-0000-0500-000051000000}"/>
    <hyperlink ref="F641" r:id="rId83" xr:uid="{00000000-0004-0000-0500-000052000000}"/>
    <hyperlink ref="F657" r:id="rId84" xr:uid="{00000000-0004-0000-0500-000053000000}"/>
    <hyperlink ref="F674" r:id="rId85" xr:uid="{00000000-0004-0000-0500-000054000000}"/>
    <hyperlink ref="F686" r:id="rId86" xr:uid="{00000000-0004-0000-0500-000055000000}"/>
    <hyperlink ref="F697" r:id="rId87" xr:uid="{00000000-0004-0000-0500-000056000000}"/>
    <hyperlink ref="F711" r:id="rId88" xr:uid="{00000000-0004-0000-0500-000057000000}"/>
    <hyperlink ref="F719" r:id="rId89" xr:uid="{00000000-0004-0000-0500-000058000000}"/>
    <hyperlink ref="F724" r:id="rId90" xr:uid="{00000000-0004-0000-0500-000059000000}"/>
    <hyperlink ref="F733" r:id="rId91" xr:uid="{00000000-0004-0000-0500-00005A000000}"/>
    <hyperlink ref="F739" r:id="rId92" xr:uid="{00000000-0004-0000-0500-00005B000000}"/>
    <hyperlink ref="F744" r:id="rId93" xr:uid="{00000000-0004-0000-0500-00005C000000}"/>
    <hyperlink ref="F747" r:id="rId94" xr:uid="{00000000-0004-0000-0500-00005D000000}"/>
    <hyperlink ref="F753" r:id="rId95" xr:uid="{00000000-0004-0000-0500-00005E000000}"/>
    <hyperlink ref="F759" r:id="rId96" xr:uid="{00000000-0004-0000-0500-00005F000000}"/>
    <hyperlink ref="F769" r:id="rId97" xr:uid="{00000000-0004-0000-0500-000060000000}"/>
    <hyperlink ref="F779" r:id="rId98" xr:uid="{00000000-0004-0000-0500-000061000000}"/>
    <hyperlink ref="F786" r:id="rId99" xr:uid="{00000000-0004-0000-0500-000062000000}"/>
    <hyperlink ref="F793" r:id="rId100" xr:uid="{00000000-0004-0000-0500-000063000000}"/>
    <hyperlink ref="F802" r:id="rId101" xr:uid="{00000000-0004-0000-0500-000064000000}"/>
    <hyperlink ref="F809" r:id="rId102" xr:uid="{00000000-0004-0000-0500-000065000000}"/>
    <hyperlink ref="F817" r:id="rId103" xr:uid="{00000000-0004-0000-0500-000066000000}"/>
    <hyperlink ref="F835" r:id="rId104" xr:uid="{00000000-0004-0000-0500-000067000000}"/>
    <hyperlink ref="F842" r:id="rId105" xr:uid="{00000000-0004-0000-0500-000068000000}"/>
    <hyperlink ref="F852" r:id="rId106" xr:uid="{00000000-0004-0000-0500-000069000000}"/>
    <hyperlink ref="F859" r:id="rId107" xr:uid="{00000000-0004-0000-0500-00006A000000}"/>
    <hyperlink ref="F864" r:id="rId108" xr:uid="{00000000-0004-0000-0500-00006B000000}"/>
    <hyperlink ref="F887" r:id="rId109" xr:uid="{00000000-0004-0000-0500-00006C000000}"/>
    <hyperlink ref="F891" r:id="rId110" xr:uid="{00000000-0004-0000-0500-00006D000000}"/>
    <hyperlink ref="F897" r:id="rId111" xr:uid="{00000000-0004-0000-0500-00006E000000}"/>
    <hyperlink ref="F903" r:id="rId112" xr:uid="{00000000-0004-0000-0500-00006F000000}"/>
    <hyperlink ref="F909" r:id="rId113" xr:uid="{00000000-0004-0000-0500-000070000000}"/>
    <hyperlink ref="F917" r:id="rId114" xr:uid="{00000000-0004-0000-0500-000071000000}"/>
    <hyperlink ref="F925" r:id="rId115" xr:uid="{00000000-0004-0000-0500-000072000000}"/>
    <hyperlink ref="F933" r:id="rId116" xr:uid="{00000000-0004-0000-0500-000073000000}"/>
    <hyperlink ref="F957" r:id="rId117" xr:uid="{00000000-0004-0000-0500-000074000000}"/>
    <hyperlink ref="F966" r:id="rId118" xr:uid="{00000000-0004-0000-0500-000075000000}"/>
    <hyperlink ref="F971" r:id="rId119" xr:uid="{00000000-0004-0000-0500-000076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2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M331"/>
  <sheetViews>
    <sheetView showGridLines="0" workbookViewId="0"/>
  </sheetViews>
  <sheetFormatPr defaultRowHeight="10"/>
  <cols>
    <col min="1" max="1" width="8.33203125" style="1" customWidth="1"/>
    <col min="2" max="2" width="1.1093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365"/>
      <c r="M2" s="365"/>
      <c r="N2" s="365"/>
      <c r="O2" s="365"/>
      <c r="P2" s="365"/>
      <c r="Q2" s="365"/>
      <c r="R2" s="365"/>
      <c r="S2" s="365"/>
      <c r="T2" s="365"/>
      <c r="U2" s="365"/>
      <c r="V2" s="365"/>
      <c r="AT2" s="20" t="s">
        <v>107</v>
      </c>
    </row>
    <row r="3" spans="1:46" s="1" customFormat="1" ht="7" customHeight="1">
      <c r="B3" s="111"/>
      <c r="C3" s="112"/>
      <c r="D3" s="112"/>
      <c r="E3" s="112"/>
      <c r="F3" s="112"/>
      <c r="G3" s="112"/>
      <c r="H3" s="112"/>
      <c r="I3" s="112"/>
      <c r="J3" s="112"/>
      <c r="K3" s="112"/>
      <c r="L3" s="23"/>
      <c r="AT3" s="20" t="s">
        <v>81</v>
      </c>
    </row>
    <row r="4" spans="1:46" s="1" customFormat="1" ht="25" customHeight="1">
      <c r="B4" s="23"/>
      <c r="D4" s="113" t="s">
        <v>120</v>
      </c>
      <c r="L4" s="23"/>
      <c r="M4" s="114" t="s">
        <v>10</v>
      </c>
      <c r="AT4" s="20" t="s">
        <v>4</v>
      </c>
    </row>
    <row r="5" spans="1:46" s="1" customFormat="1" ht="7" customHeight="1">
      <c r="B5" s="23"/>
      <c r="L5" s="23"/>
    </row>
    <row r="6" spans="1:46" s="1" customFormat="1" ht="12" customHeight="1">
      <c r="B6" s="23"/>
      <c r="D6" s="115" t="s">
        <v>16</v>
      </c>
      <c r="L6" s="23"/>
    </row>
    <row r="7" spans="1:46" s="1" customFormat="1" ht="16.5" customHeight="1">
      <c r="B7" s="23"/>
      <c r="E7" s="397" t="str">
        <f>'Rekapitulace stavby'!K6</f>
        <v>Oprava mostních objektů na trati Krnov - Opava</v>
      </c>
      <c r="F7" s="398"/>
      <c r="G7" s="398"/>
      <c r="H7" s="398"/>
      <c r="L7" s="23"/>
    </row>
    <row r="8" spans="1:46" s="1" customFormat="1" ht="12" customHeight="1">
      <c r="B8" s="23"/>
      <c r="D8" s="115" t="s">
        <v>121</v>
      </c>
      <c r="L8" s="23"/>
    </row>
    <row r="9" spans="1:46" s="2" customFormat="1" ht="16.5" customHeight="1">
      <c r="A9" s="37"/>
      <c r="B9" s="42"/>
      <c r="C9" s="37"/>
      <c r="D9" s="37"/>
      <c r="E9" s="397" t="s">
        <v>1186</v>
      </c>
      <c r="F9" s="399"/>
      <c r="G9" s="399"/>
      <c r="H9" s="399"/>
      <c r="I9" s="37"/>
      <c r="J9" s="37"/>
      <c r="K9" s="37"/>
      <c r="L9" s="116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pans="1:46" s="2" customFormat="1" ht="12" customHeight="1">
      <c r="A10" s="37"/>
      <c r="B10" s="42"/>
      <c r="C10" s="37"/>
      <c r="D10" s="115" t="s">
        <v>123</v>
      </c>
      <c r="E10" s="37"/>
      <c r="F10" s="37"/>
      <c r="G10" s="37"/>
      <c r="H10" s="37"/>
      <c r="I10" s="37"/>
      <c r="J10" s="37"/>
      <c r="K10" s="37"/>
      <c r="L10" s="116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46" s="2" customFormat="1" ht="30" customHeight="1">
      <c r="A11" s="37"/>
      <c r="B11" s="42"/>
      <c r="C11" s="37"/>
      <c r="D11" s="37"/>
      <c r="E11" s="400" t="s">
        <v>2074</v>
      </c>
      <c r="F11" s="399"/>
      <c r="G11" s="399"/>
      <c r="H11" s="399"/>
      <c r="I11" s="37"/>
      <c r="J11" s="37"/>
      <c r="K11" s="37"/>
      <c r="L11" s="116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pans="1:46" s="2" customFormat="1">
      <c r="A12" s="37"/>
      <c r="B12" s="42"/>
      <c r="C12" s="37"/>
      <c r="D12" s="37"/>
      <c r="E12" s="37"/>
      <c r="F12" s="37"/>
      <c r="G12" s="37"/>
      <c r="H12" s="37"/>
      <c r="I12" s="37"/>
      <c r="J12" s="37"/>
      <c r="K12" s="37"/>
      <c r="L12" s="116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pans="1:46" s="2" customFormat="1" ht="12" customHeight="1">
      <c r="A13" s="37"/>
      <c r="B13" s="42"/>
      <c r="C13" s="37"/>
      <c r="D13" s="115" t="s">
        <v>18</v>
      </c>
      <c r="E13" s="37"/>
      <c r="F13" s="106" t="s">
        <v>19</v>
      </c>
      <c r="G13" s="37"/>
      <c r="H13" s="37"/>
      <c r="I13" s="115" t="s">
        <v>20</v>
      </c>
      <c r="J13" s="106" t="s">
        <v>19</v>
      </c>
      <c r="K13" s="37"/>
      <c r="L13" s="116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pans="1:46" s="2" customFormat="1" ht="12" customHeight="1">
      <c r="A14" s="37"/>
      <c r="B14" s="42"/>
      <c r="C14" s="37"/>
      <c r="D14" s="115" t="s">
        <v>21</v>
      </c>
      <c r="E14" s="37"/>
      <c r="F14" s="106" t="s">
        <v>22</v>
      </c>
      <c r="G14" s="37"/>
      <c r="H14" s="37"/>
      <c r="I14" s="115" t="s">
        <v>23</v>
      </c>
      <c r="J14" s="117">
        <f>'Rekapitulace stavby'!AN8</f>
        <v>0</v>
      </c>
      <c r="K14" s="37"/>
      <c r="L14" s="116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pans="1:46" s="2" customFormat="1" ht="10.9" customHeight="1">
      <c r="A15" s="37"/>
      <c r="B15" s="42"/>
      <c r="C15" s="37"/>
      <c r="D15" s="37"/>
      <c r="E15" s="37"/>
      <c r="F15" s="37"/>
      <c r="G15" s="37"/>
      <c r="H15" s="37"/>
      <c r="I15" s="37"/>
      <c r="J15" s="37"/>
      <c r="K15" s="37"/>
      <c r="L15" s="116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pans="1:46" s="2" customFormat="1" ht="12" customHeight="1">
      <c r="A16" s="37"/>
      <c r="B16" s="42"/>
      <c r="C16" s="37"/>
      <c r="D16" s="115" t="s">
        <v>24</v>
      </c>
      <c r="E16" s="37"/>
      <c r="F16" s="37"/>
      <c r="G16" s="37"/>
      <c r="H16" s="37"/>
      <c r="I16" s="115" t="s">
        <v>25</v>
      </c>
      <c r="J16" s="106" t="s">
        <v>26</v>
      </c>
      <c r="K16" s="37"/>
      <c r="L16" s="116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pans="1:31" s="2" customFormat="1" ht="18" customHeight="1">
      <c r="A17" s="37"/>
      <c r="B17" s="42"/>
      <c r="C17" s="37"/>
      <c r="D17" s="37"/>
      <c r="E17" s="106" t="s">
        <v>125</v>
      </c>
      <c r="F17" s="37"/>
      <c r="G17" s="37"/>
      <c r="H17" s="37"/>
      <c r="I17" s="115" t="s">
        <v>28</v>
      </c>
      <c r="J17" s="106" t="s">
        <v>19</v>
      </c>
      <c r="K17" s="37"/>
      <c r="L17" s="116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pans="1:31" s="2" customFormat="1" ht="7" customHeight="1">
      <c r="A18" s="37"/>
      <c r="B18" s="42"/>
      <c r="C18" s="37"/>
      <c r="D18" s="37"/>
      <c r="E18" s="37"/>
      <c r="F18" s="37"/>
      <c r="G18" s="37"/>
      <c r="H18" s="37"/>
      <c r="I18" s="37"/>
      <c r="J18" s="37"/>
      <c r="K18" s="37"/>
      <c r="L18" s="116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pans="1:31" s="2" customFormat="1" ht="12" customHeight="1">
      <c r="A19" s="37"/>
      <c r="B19" s="42"/>
      <c r="C19" s="37"/>
      <c r="D19" s="115" t="s">
        <v>30</v>
      </c>
      <c r="E19" s="37"/>
      <c r="F19" s="37"/>
      <c r="G19" s="37"/>
      <c r="H19" s="37"/>
      <c r="I19" s="115" t="s">
        <v>25</v>
      </c>
      <c r="J19" s="33" t="str">
        <f>'Rekapitulace stavby'!AN13</f>
        <v>Vyplň údaj</v>
      </c>
      <c r="K19" s="37"/>
      <c r="L19" s="116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pans="1:31" s="2" customFormat="1" ht="18" customHeight="1">
      <c r="A20" s="37"/>
      <c r="B20" s="42"/>
      <c r="C20" s="37"/>
      <c r="D20" s="37"/>
      <c r="E20" s="401" t="str">
        <f>'Rekapitulace stavby'!E14</f>
        <v>Vyplň údaj</v>
      </c>
      <c r="F20" s="402"/>
      <c r="G20" s="402"/>
      <c r="H20" s="402"/>
      <c r="I20" s="115" t="s">
        <v>28</v>
      </c>
      <c r="J20" s="33" t="str">
        <f>'Rekapitulace stavby'!AN14</f>
        <v>Vyplň údaj</v>
      </c>
      <c r="K20" s="37"/>
      <c r="L20" s="116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pans="1:31" s="2" customFormat="1" ht="7" customHeight="1">
      <c r="A21" s="37"/>
      <c r="B21" s="42"/>
      <c r="C21" s="37"/>
      <c r="D21" s="37"/>
      <c r="E21" s="37"/>
      <c r="F21" s="37"/>
      <c r="G21" s="37"/>
      <c r="H21" s="37"/>
      <c r="I21" s="37"/>
      <c r="J21" s="37"/>
      <c r="K21" s="37"/>
      <c r="L21" s="116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pans="1:31" s="2" customFormat="1" ht="12" customHeight="1">
      <c r="A22" s="37"/>
      <c r="B22" s="42"/>
      <c r="C22" s="37"/>
      <c r="D22" s="115" t="s">
        <v>32</v>
      </c>
      <c r="E22" s="37"/>
      <c r="F22" s="37"/>
      <c r="G22" s="37"/>
      <c r="H22" s="37"/>
      <c r="I22" s="115" t="s">
        <v>25</v>
      </c>
      <c r="J22" s="106" t="str">
        <f>IF('Rekapitulace stavby'!AN16="","",'Rekapitulace stavby'!AN16)</f>
        <v/>
      </c>
      <c r="K22" s="37"/>
      <c r="L22" s="116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pans="1:31" s="2" customFormat="1" ht="18" customHeight="1">
      <c r="A23" s="37"/>
      <c r="B23" s="42"/>
      <c r="C23" s="37"/>
      <c r="D23" s="37"/>
      <c r="E23" s="106" t="str">
        <f>IF('Rekapitulace stavby'!E17="","",'Rekapitulace stavby'!E17)</f>
        <v xml:space="preserve"> </v>
      </c>
      <c r="F23" s="37"/>
      <c r="G23" s="37"/>
      <c r="H23" s="37"/>
      <c r="I23" s="115" t="s">
        <v>28</v>
      </c>
      <c r="J23" s="106" t="str">
        <f>IF('Rekapitulace stavby'!AN17="","",'Rekapitulace stavby'!AN17)</f>
        <v/>
      </c>
      <c r="K23" s="37"/>
      <c r="L23" s="116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pans="1:31" s="2" customFormat="1" ht="7" customHeight="1">
      <c r="A24" s="37"/>
      <c r="B24" s="42"/>
      <c r="C24" s="37"/>
      <c r="D24" s="37"/>
      <c r="E24" s="37"/>
      <c r="F24" s="37"/>
      <c r="G24" s="37"/>
      <c r="H24" s="37"/>
      <c r="I24" s="37"/>
      <c r="J24" s="37"/>
      <c r="K24" s="37"/>
      <c r="L24" s="116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pans="1:31" s="2" customFormat="1" ht="12" customHeight="1">
      <c r="A25" s="37"/>
      <c r="B25" s="42"/>
      <c r="C25" s="37"/>
      <c r="D25" s="115" t="s">
        <v>35</v>
      </c>
      <c r="E25" s="37"/>
      <c r="F25" s="37"/>
      <c r="G25" s="37"/>
      <c r="H25" s="37"/>
      <c r="I25" s="115" t="s">
        <v>25</v>
      </c>
      <c r="J25" s="106" t="str">
        <f>IF('Rekapitulace stavby'!AN19="","",'Rekapitulace stavby'!AN19)</f>
        <v/>
      </c>
      <c r="K25" s="37"/>
      <c r="L25" s="116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pans="1:31" s="2" customFormat="1" ht="18" customHeight="1">
      <c r="A26" s="37"/>
      <c r="B26" s="42"/>
      <c r="C26" s="37"/>
      <c r="D26" s="37"/>
      <c r="E26" s="106" t="str">
        <f>IF('Rekapitulace stavby'!E20="","",'Rekapitulace stavby'!E20)</f>
        <v xml:space="preserve"> </v>
      </c>
      <c r="F26" s="37"/>
      <c r="G26" s="37"/>
      <c r="H26" s="37"/>
      <c r="I26" s="115" t="s">
        <v>28</v>
      </c>
      <c r="J26" s="106" t="str">
        <f>IF('Rekapitulace stavby'!AN20="","",'Rekapitulace stavby'!AN20)</f>
        <v/>
      </c>
      <c r="K26" s="37"/>
      <c r="L26" s="116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pans="1:31" s="2" customFormat="1" ht="7" customHeight="1">
      <c r="A27" s="37"/>
      <c r="B27" s="42"/>
      <c r="C27" s="37"/>
      <c r="D27" s="37"/>
      <c r="E27" s="37"/>
      <c r="F27" s="37"/>
      <c r="G27" s="37"/>
      <c r="H27" s="37"/>
      <c r="I27" s="37"/>
      <c r="J27" s="37"/>
      <c r="K27" s="37"/>
      <c r="L27" s="116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pans="1:31" s="2" customFormat="1" ht="12" customHeight="1">
      <c r="A28" s="37"/>
      <c r="B28" s="42"/>
      <c r="C28" s="37"/>
      <c r="D28" s="115" t="s">
        <v>36</v>
      </c>
      <c r="E28" s="37"/>
      <c r="F28" s="37"/>
      <c r="G28" s="37"/>
      <c r="H28" s="37"/>
      <c r="I28" s="37"/>
      <c r="J28" s="37"/>
      <c r="K28" s="37"/>
      <c r="L28" s="116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pans="1:31" s="8" customFormat="1" ht="16.5" customHeight="1">
      <c r="A29" s="118"/>
      <c r="B29" s="119"/>
      <c r="C29" s="118"/>
      <c r="D29" s="118"/>
      <c r="E29" s="403" t="s">
        <v>19</v>
      </c>
      <c r="F29" s="403"/>
      <c r="G29" s="403"/>
      <c r="H29" s="403"/>
      <c r="I29" s="118"/>
      <c r="J29" s="118"/>
      <c r="K29" s="118"/>
      <c r="L29" s="120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7" customHeight="1">
      <c r="A30" s="37"/>
      <c r="B30" s="42"/>
      <c r="C30" s="37"/>
      <c r="D30" s="37"/>
      <c r="E30" s="37"/>
      <c r="F30" s="37"/>
      <c r="G30" s="37"/>
      <c r="H30" s="37"/>
      <c r="I30" s="37"/>
      <c r="J30" s="37"/>
      <c r="K30" s="37"/>
      <c r="L30" s="116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31" s="2" customFormat="1" ht="7" customHeight="1">
      <c r="A31" s="37"/>
      <c r="B31" s="42"/>
      <c r="C31" s="37"/>
      <c r="D31" s="121"/>
      <c r="E31" s="121"/>
      <c r="F31" s="121"/>
      <c r="G31" s="121"/>
      <c r="H31" s="121"/>
      <c r="I31" s="121"/>
      <c r="J31" s="121"/>
      <c r="K31" s="121"/>
      <c r="L31" s="116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pans="1:31" s="2" customFormat="1" ht="25.4" customHeight="1">
      <c r="A32" s="37"/>
      <c r="B32" s="42"/>
      <c r="C32" s="37"/>
      <c r="D32" s="122" t="s">
        <v>38</v>
      </c>
      <c r="E32" s="37"/>
      <c r="F32" s="37"/>
      <c r="G32" s="37"/>
      <c r="H32" s="37"/>
      <c r="I32" s="37"/>
      <c r="J32" s="123">
        <f>ROUND(J88, 2)</f>
        <v>0</v>
      </c>
      <c r="K32" s="37"/>
      <c r="L32" s="116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pans="1:31" s="2" customFormat="1" ht="7" customHeight="1">
      <c r="A33" s="37"/>
      <c r="B33" s="42"/>
      <c r="C33" s="37"/>
      <c r="D33" s="121"/>
      <c r="E33" s="121"/>
      <c r="F33" s="121"/>
      <c r="G33" s="121"/>
      <c r="H33" s="121"/>
      <c r="I33" s="121"/>
      <c r="J33" s="121"/>
      <c r="K33" s="121"/>
      <c r="L33" s="116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pans="1:31" s="2" customFormat="1" ht="14.5" customHeight="1">
      <c r="A34" s="37"/>
      <c r="B34" s="42"/>
      <c r="C34" s="37"/>
      <c r="D34" s="37"/>
      <c r="E34" s="37"/>
      <c r="F34" s="124" t="s">
        <v>40</v>
      </c>
      <c r="G34" s="37"/>
      <c r="H34" s="37"/>
      <c r="I34" s="124" t="s">
        <v>39</v>
      </c>
      <c r="J34" s="124" t="s">
        <v>41</v>
      </c>
      <c r="K34" s="37"/>
      <c r="L34" s="116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1:31" s="2" customFormat="1" ht="14.5" customHeight="1">
      <c r="A35" s="37"/>
      <c r="B35" s="42"/>
      <c r="C35" s="37"/>
      <c r="D35" s="125" t="s">
        <v>42</v>
      </c>
      <c r="E35" s="115" t="s">
        <v>43</v>
      </c>
      <c r="F35" s="126">
        <f>ROUND((SUM(BE88:BE330)),  2)</f>
        <v>0</v>
      </c>
      <c r="G35" s="37"/>
      <c r="H35" s="37"/>
      <c r="I35" s="127">
        <v>0.21</v>
      </c>
      <c r="J35" s="126">
        <f>ROUND(((SUM(BE88:BE330))*I35),  2)</f>
        <v>0</v>
      </c>
      <c r="K35" s="37"/>
      <c r="L35" s="116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1:31" s="2" customFormat="1" ht="14.5" customHeight="1">
      <c r="A36" s="37"/>
      <c r="B36" s="42"/>
      <c r="C36" s="37"/>
      <c r="D36" s="37"/>
      <c r="E36" s="115" t="s">
        <v>44</v>
      </c>
      <c r="F36" s="126">
        <f>ROUND((SUM(BF88:BF330)),  2)</f>
        <v>0</v>
      </c>
      <c r="G36" s="37"/>
      <c r="H36" s="37"/>
      <c r="I36" s="127">
        <v>0.12</v>
      </c>
      <c r="J36" s="126">
        <f>ROUND(((SUM(BF88:BF330))*I36),  2)</f>
        <v>0</v>
      </c>
      <c r="K36" s="37"/>
      <c r="L36" s="116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pans="1:31" s="2" customFormat="1" ht="14.5" hidden="1" customHeight="1">
      <c r="A37" s="37"/>
      <c r="B37" s="42"/>
      <c r="C37" s="37"/>
      <c r="D37" s="37"/>
      <c r="E37" s="115" t="s">
        <v>45</v>
      </c>
      <c r="F37" s="126">
        <f>ROUND((SUM(BG88:BG330)),  2)</f>
        <v>0</v>
      </c>
      <c r="G37" s="37"/>
      <c r="H37" s="37"/>
      <c r="I37" s="127">
        <v>0.21</v>
      </c>
      <c r="J37" s="126">
        <f>0</f>
        <v>0</v>
      </c>
      <c r="K37" s="37"/>
      <c r="L37" s="116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1:31" s="2" customFormat="1" ht="14.5" hidden="1" customHeight="1">
      <c r="A38" s="37"/>
      <c r="B38" s="42"/>
      <c r="C38" s="37"/>
      <c r="D38" s="37"/>
      <c r="E38" s="115" t="s">
        <v>46</v>
      </c>
      <c r="F38" s="126">
        <f>ROUND((SUM(BH88:BH330)),  2)</f>
        <v>0</v>
      </c>
      <c r="G38" s="37"/>
      <c r="H38" s="37"/>
      <c r="I38" s="127">
        <v>0.12</v>
      </c>
      <c r="J38" s="126">
        <f>0</f>
        <v>0</v>
      </c>
      <c r="K38" s="37"/>
      <c r="L38" s="116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1:31" s="2" customFormat="1" ht="14.5" hidden="1" customHeight="1">
      <c r="A39" s="37"/>
      <c r="B39" s="42"/>
      <c r="C39" s="37"/>
      <c r="D39" s="37"/>
      <c r="E39" s="115" t="s">
        <v>47</v>
      </c>
      <c r="F39" s="126">
        <f>ROUND((SUM(BI88:BI330)),  2)</f>
        <v>0</v>
      </c>
      <c r="G39" s="37"/>
      <c r="H39" s="37"/>
      <c r="I39" s="127">
        <v>0</v>
      </c>
      <c r="J39" s="126">
        <f>0</f>
        <v>0</v>
      </c>
      <c r="K39" s="37"/>
      <c r="L39" s="116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1:31" s="2" customFormat="1" ht="7" customHeight="1">
      <c r="A40" s="37"/>
      <c r="B40" s="42"/>
      <c r="C40" s="37"/>
      <c r="D40" s="37"/>
      <c r="E40" s="37"/>
      <c r="F40" s="37"/>
      <c r="G40" s="37"/>
      <c r="H40" s="37"/>
      <c r="I40" s="37"/>
      <c r="J40" s="37"/>
      <c r="K40" s="37"/>
      <c r="L40" s="116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pans="1:31" s="2" customFormat="1" ht="25.4" customHeight="1">
      <c r="A41" s="37"/>
      <c r="B41" s="42"/>
      <c r="C41" s="128"/>
      <c r="D41" s="129" t="s">
        <v>48</v>
      </c>
      <c r="E41" s="130"/>
      <c r="F41" s="130"/>
      <c r="G41" s="131" t="s">
        <v>49</v>
      </c>
      <c r="H41" s="132" t="s">
        <v>50</v>
      </c>
      <c r="I41" s="130"/>
      <c r="J41" s="133">
        <f>SUM(J32:J39)</f>
        <v>0</v>
      </c>
      <c r="K41" s="134"/>
      <c r="L41" s="116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pans="1:31" s="2" customFormat="1" ht="14.5" customHeight="1">
      <c r="A42" s="37"/>
      <c r="B42" s="135"/>
      <c r="C42" s="136"/>
      <c r="D42" s="136"/>
      <c r="E42" s="136"/>
      <c r="F42" s="136"/>
      <c r="G42" s="136"/>
      <c r="H42" s="136"/>
      <c r="I42" s="136"/>
      <c r="J42" s="136"/>
      <c r="K42" s="136"/>
      <c r="L42" s="116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pans="1:31" s="2" customFormat="1" ht="7" customHeight="1">
      <c r="A46" s="37"/>
      <c r="B46" s="137"/>
      <c r="C46" s="138"/>
      <c r="D46" s="138"/>
      <c r="E46" s="138"/>
      <c r="F46" s="138"/>
      <c r="G46" s="138"/>
      <c r="H46" s="138"/>
      <c r="I46" s="138"/>
      <c r="J46" s="138"/>
      <c r="K46" s="138"/>
      <c r="L46" s="116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1:31" s="2" customFormat="1" ht="25" customHeight="1">
      <c r="A47" s="37"/>
      <c r="B47" s="38"/>
      <c r="C47" s="26" t="s">
        <v>126</v>
      </c>
      <c r="D47" s="39"/>
      <c r="E47" s="39"/>
      <c r="F47" s="39"/>
      <c r="G47" s="39"/>
      <c r="H47" s="39"/>
      <c r="I47" s="39"/>
      <c r="J47" s="39"/>
      <c r="K47" s="39"/>
      <c r="L47" s="116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pans="1:31" s="2" customFormat="1" ht="7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16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pans="1:47" s="2" customFormat="1" ht="12" customHeight="1">
      <c r="A49" s="37"/>
      <c r="B49" s="38"/>
      <c r="C49" s="32" t="s">
        <v>16</v>
      </c>
      <c r="D49" s="39"/>
      <c r="E49" s="39"/>
      <c r="F49" s="39"/>
      <c r="G49" s="39"/>
      <c r="H49" s="39"/>
      <c r="I49" s="39"/>
      <c r="J49" s="39"/>
      <c r="K49" s="39"/>
      <c r="L49" s="116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pans="1:47" s="2" customFormat="1" ht="16.5" customHeight="1">
      <c r="A50" s="37"/>
      <c r="B50" s="38"/>
      <c r="C50" s="39"/>
      <c r="D50" s="39"/>
      <c r="E50" s="395" t="str">
        <f>E7</f>
        <v>Oprava mostních objektů na trati Krnov - Opava</v>
      </c>
      <c r="F50" s="396"/>
      <c r="G50" s="396"/>
      <c r="H50" s="396"/>
      <c r="I50" s="39"/>
      <c r="J50" s="39"/>
      <c r="K50" s="39"/>
      <c r="L50" s="116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pans="1:47" s="1" customFormat="1" ht="12" customHeight="1">
      <c r="B51" s="24"/>
      <c r="C51" s="32" t="s">
        <v>121</v>
      </c>
      <c r="D51" s="25"/>
      <c r="E51" s="25"/>
      <c r="F51" s="25"/>
      <c r="G51" s="25"/>
      <c r="H51" s="25"/>
      <c r="I51" s="25"/>
      <c r="J51" s="25"/>
      <c r="K51" s="25"/>
      <c r="L51" s="23"/>
    </row>
    <row r="52" spans="1:47" s="2" customFormat="1" ht="16.5" customHeight="1">
      <c r="A52" s="37"/>
      <c r="B52" s="38"/>
      <c r="C52" s="39"/>
      <c r="D52" s="39"/>
      <c r="E52" s="395" t="s">
        <v>1186</v>
      </c>
      <c r="F52" s="394"/>
      <c r="G52" s="394"/>
      <c r="H52" s="394"/>
      <c r="I52" s="39"/>
      <c r="J52" s="39"/>
      <c r="K52" s="39"/>
      <c r="L52" s="116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pans="1:47" s="2" customFormat="1" ht="12" customHeight="1">
      <c r="A53" s="37"/>
      <c r="B53" s="38"/>
      <c r="C53" s="32" t="s">
        <v>123</v>
      </c>
      <c r="D53" s="39"/>
      <c r="E53" s="39"/>
      <c r="F53" s="39"/>
      <c r="G53" s="39"/>
      <c r="H53" s="39"/>
      <c r="I53" s="39"/>
      <c r="J53" s="39"/>
      <c r="K53" s="39"/>
      <c r="L53" s="116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pans="1:47" s="2" customFormat="1" ht="30" customHeight="1">
      <c r="A54" s="37"/>
      <c r="B54" s="38"/>
      <c r="C54" s="39"/>
      <c r="D54" s="39"/>
      <c r="E54" s="391" t="str">
        <f>E11</f>
        <v>SO 03.2 - Most v km 110,644 - železniční svršek ( dle PD SO 01 )</v>
      </c>
      <c r="F54" s="394"/>
      <c r="G54" s="394"/>
      <c r="H54" s="394"/>
      <c r="I54" s="39"/>
      <c r="J54" s="39"/>
      <c r="K54" s="39"/>
      <c r="L54" s="116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pans="1:47" s="2" customFormat="1" ht="7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16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pans="1:47" s="2" customFormat="1" ht="12" customHeight="1">
      <c r="A56" s="37"/>
      <c r="B56" s="38"/>
      <c r="C56" s="32" t="s">
        <v>21</v>
      </c>
      <c r="D56" s="39"/>
      <c r="E56" s="39"/>
      <c r="F56" s="30" t="str">
        <f>F14</f>
        <v>OŘ Ostrava</v>
      </c>
      <c r="G56" s="39"/>
      <c r="H56" s="39"/>
      <c r="I56" s="32" t="s">
        <v>23</v>
      </c>
      <c r="J56" s="62">
        <f>IF(J14="","",J14)</f>
        <v>0</v>
      </c>
      <c r="K56" s="39"/>
      <c r="L56" s="116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47" s="2" customFormat="1" ht="7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16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47" s="2" customFormat="1" ht="15.25" customHeight="1">
      <c r="A58" s="37"/>
      <c r="B58" s="38"/>
      <c r="C58" s="32" t="s">
        <v>24</v>
      </c>
      <c r="D58" s="39"/>
      <c r="E58" s="39"/>
      <c r="F58" s="30" t="str">
        <f>E17</f>
        <v>Správa železnic</v>
      </c>
      <c r="G58" s="39"/>
      <c r="H58" s="39"/>
      <c r="I58" s="32" t="s">
        <v>32</v>
      </c>
      <c r="J58" s="35" t="str">
        <f>E23</f>
        <v xml:space="preserve"> </v>
      </c>
      <c r="K58" s="39"/>
      <c r="L58" s="116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47" s="2" customFormat="1" ht="15.25" customHeight="1">
      <c r="A59" s="37"/>
      <c r="B59" s="38"/>
      <c r="C59" s="32" t="s">
        <v>30</v>
      </c>
      <c r="D59" s="39"/>
      <c r="E59" s="39"/>
      <c r="F59" s="30" t="str">
        <f>IF(E20="","",E20)</f>
        <v>Vyplň údaj</v>
      </c>
      <c r="G59" s="39"/>
      <c r="H59" s="39"/>
      <c r="I59" s="32" t="s">
        <v>35</v>
      </c>
      <c r="J59" s="35" t="str">
        <f>E26</f>
        <v xml:space="preserve"> </v>
      </c>
      <c r="K59" s="39"/>
      <c r="L59" s="116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pans="1:47" s="2" customFormat="1" ht="10.4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16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pans="1:47" s="2" customFormat="1" ht="29.25" customHeight="1">
      <c r="A61" s="37"/>
      <c r="B61" s="38"/>
      <c r="C61" s="139" t="s">
        <v>127</v>
      </c>
      <c r="D61" s="140"/>
      <c r="E61" s="140"/>
      <c r="F61" s="140"/>
      <c r="G61" s="140"/>
      <c r="H61" s="140"/>
      <c r="I61" s="140"/>
      <c r="J61" s="141" t="s">
        <v>128</v>
      </c>
      <c r="K61" s="140"/>
      <c r="L61" s="116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pans="1:47" s="2" customFormat="1" ht="10.4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16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pans="1:47" s="2" customFormat="1" ht="22.9" customHeight="1">
      <c r="A63" s="37"/>
      <c r="B63" s="38"/>
      <c r="C63" s="142" t="s">
        <v>70</v>
      </c>
      <c r="D63" s="39"/>
      <c r="E63" s="39"/>
      <c r="F63" s="39"/>
      <c r="G63" s="39"/>
      <c r="H63" s="39"/>
      <c r="I63" s="39"/>
      <c r="J63" s="80">
        <f>J88</f>
        <v>0</v>
      </c>
      <c r="K63" s="39"/>
      <c r="L63" s="116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20" t="s">
        <v>129</v>
      </c>
    </row>
    <row r="64" spans="1:47" s="9" customFormat="1" ht="25" customHeight="1">
      <c r="B64" s="143"/>
      <c r="C64" s="144"/>
      <c r="D64" s="145" t="s">
        <v>130</v>
      </c>
      <c r="E64" s="146"/>
      <c r="F64" s="146"/>
      <c r="G64" s="146"/>
      <c r="H64" s="146"/>
      <c r="I64" s="146"/>
      <c r="J64" s="147">
        <f>J89</f>
        <v>0</v>
      </c>
      <c r="K64" s="144"/>
      <c r="L64" s="148"/>
    </row>
    <row r="65" spans="1:31" s="10" customFormat="1" ht="19.899999999999999" customHeight="1">
      <c r="B65" s="149"/>
      <c r="C65" s="100"/>
      <c r="D65" s="150" t="s">
        <v>801</v>
      </c>
      <c r="E65" s="151"/>
      <c r="F65" s="151"/>
      <c r="G65" s="151"/>
      <c r="H65" s="151"/>
      <c r="I65" s="151"/>
      <c r="J65" s="152">
        <f>J90</f>
        <v>0</v>
      </c>
      <c r="K65" s="100"/>
      <c r="L65" s="153"/>
    </row>
    <row r="66" spans="1:31" s="9" customFormat="1" ht="25" customHeight="1">
      <c r="B66" s="143"/>
      <c r="C66" s="144"/>
      <c r="D66" s="145" t="s">
        <v>142</v>
      </c>
      <c r="E66" s="146"/>
      <c r="F66" s="146"/>
      <c r="G66" s="146"/>
      <c r="H66" s="146"/>
      <c r="I66" s="146"/>
      <c r="J66" s="147">
        <f>J240</f>
        <v>0</v>
      </c>
      <c r="K66" s="144"/>
      <c r="L66" s="148"/>
    </row>
    <row r="67" spans="1:31" s="2" customFormat="1" ht="21.75" customHeight="1">
      <c r="A67" s="37"/>
      <c r="B67" s="38"/>
      <c r="C67" s="39"/>
      <c r="D67" s="39"/>
      <c r="E67" s="39"/>
      <c r="F67" s="39"/>
      <c r="G67" s="39"/>
      <c r="H67" s="39"/>
      <c r="I67" s="39"/>
      <c r="J67" s="39"/>
      <c r="K67" s="39"/>
      <c r="L67" s="116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pans="1:31" s="2" customFormat="1" ht="7" customHeight="1">
      <c r="A68" s="37"/>
      <c r="B68" s="50"/>
      <c r="C68" s="51"/>
      <c r="D68" s="51"/>
      <c r="E68" s="51"/>
      <c r="F68" s="51"/>
      <c r="G68" s="51"/>
      <c r="H68" s="51"/>
      <c r="I68" s="51"/>
      <c r="J68" s="51"/>
      <c r="K68" s="51"/>
      <c r="L68" s="116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72" spans="1:31" s="2" customFormat="1" ht="7" customHeight="1">
      <c r="A72" s="37"/>
      <c r="B72" s="52"/>
      <c r="C72" s="53"/>
      <c r="D72" s="53"/>
      <c r="E72" s="53"/>
      <c r="F72" s="53"/>
      <c r="G72" s="53"/>
      <c r="H72" s="53"/>
      <c r="I72" s="53"/>
      <c r="J72" s="53"/>
      <c r="K72" s="53"/>
      <c r="L72" s="116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pans="1:31" s="2" customFormat="1" ht="25" customHeight="1">
      <c r="A73" s="37"/>
      <c r="B73" s="38"/>
      <c r="C73" s="26" t="s">
        <v>143</v>
      </c>
      <c r="D73" s="39"/>
      <c r="E73" s="39"/>
      <c r="F73" s="39"/>
      <c r="G73" s="39"/>
      <c r="H73" s="39"/>
      <c r="I73" s="39"/>
      <c r="J73" s="39"/>
      <c r="K73" s="39"/>
      <c r="L73" s="116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pans="1:31" s="2" customFormat="1" ht="7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16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pans="1:31" s="2" customFormat="1" ht="12" customHeight="1">
      <c r="A75" s="37"/>
      <c r="B75" s="38"/>
      <c r="C75" s="32" t="s">
        <v>16</v>
      </c>
      <c r="D75" s="39"/>
      <c r="E75" s="39"/>
      <c r="F75" s="39"/>
      <c r="G75" s="39"/>
      <c r="H75" s="39"/>
      <c r="I75" s="39"/>
      <c r="J75" s="39"/>
      <c r="K75" s="39"/>
      <c r="L75" s="116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pans="1:31" s="2" customFormat="1" ht="16.5" customHeight="1">
      <c r="A76" s="37"/>
      <c r="B76" s="38"/>
      <c r="C76" s="39"/>
      <c r="D76" s="39"/>
      <c r="E76" s="395" t="str">
        <f>E7</f>
        <v>Oprava mostních objektů na trati Krnov - Opava</v>
      </c>
      <c r="F76" s="396"/>
      <c r="G76" s="396"/>
      <c r="H76" s="396"/>
      <c r="I76" s="39"/>
      <c r="J76" s="39"/>
      <c r="K76" s="39"/>
      <c r="L76" s="116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pans="1:31" s="1" customFormat="1" ht="12" customHeight="1">
      <c r="B77" s="24"/>
      <c r="C77" s="32" t="s">
        <v>121</v>
      </c>
      <c r="D77" s="25"/>
      <c r="E77" s="25"/>
      <c r="F77" s="25"/>
      <c r="G77" s="25"/>
      <c r="H77" s="25"/>
      <c r="I77" s="25"/>
      <c r="J77" s="25"/>
      <c r="K77" s="25"/>
      <c r="L77" s="23"/>
    </row>
    <row r="78" spans="1:31" s="2" customFormat="1" ht="16.5" customHeight="1">
      <c r="A78" s="37"/>
      <c r="B78" s="38"/>
      <c r="C78" s="39"/>
      <c r="D78" s="39"/>
      <c r="E78" s="395" t="s">
        <v>1186</v>
      </c>
      <c r="F78" s="394"/>
      <c r="G78" s="394"/>
      <c r="H78" s="394"/>
      <c r="I78" s="39"/>
      <c r="J78" s="39"/>
      <c r="K78" s="39"/>
      <c r="L78" s="116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pans="1:31" s="2" customFormat="1" ht="12" customHeight="1">
      <c r="A79" s="37"/>
      <c r="B79" s="38"/>
      <c r="C79" s="32" t="s">
        <v>123</v>
      </c>
      <c r="D79" s="39"/>
      <c r="E79" s="39"/>
      <c r="F79" s="39"/>
      <c r="G79" s="39"/>
      <c r="H79" s="39"/>
      <c r="I79" s="39"/>
      <c r="J79" s="39"/>
      <c r="K79" s="39"/>
      <c r="L79" s="116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pans="1:31" s="2" customFormat="1" ht="30" customHeight="1">
      <c r="A80" s="37"/>
      <c r="B80" s="38"/>
      <c r="C80" s="39"/>
      <c r="D80" s="39"/>
      <c r="E80" s="391" t="str">
        <f>E11</f>
        <v>SO 03.2 - Most v km 110,644 - železniční svršek ( dle PD SO 01 )</v>
      </c>
      <c r="F80" s="394"/>
      <c r="G80" s="394"/>
      <c r="H80" s="394"/>
      <c r="I80" s="39"/>
      <c r="J80" s="39"/>
      <c r="K80" s="39"/>
      <c r="L80" s="116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pans="1:65" s="2" customFormat="1" ht="7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16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pans="1:65" s="2" customFormat="1" ht="12" customHeight="1">
      <c r="A82" s="37"/>
      <c r="B82" s="38"/>
      <c r="C82" s="32" t="s">
        <v>21</v>
      </c>
      <c r="D82" s="39"/>
      <c r="E82" s="39"/>
      <c r="F82" s="30" t="str">
        <f>F14</f>
        <v>OŘ Ostrava</v>
      </c>
      <c r="G82" s="39"/>
      <c r="H82" s="39"/>
      <c r="I82" s="32" t="s">
        <v>23</v>
      </c>
      <c r="J82" s="62">
        <f>IF(J14="","",J14)</f>
        <v>0</v>
      </c>
      <c r="K82" s="39"/>
      <c r="L82" s="116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pans="1:65" s="2" customFormat="1" ht="7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16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pans="1:65" s="2" customFormat="1" ht="15.25" customHeight="1">
      <c r="A84" s="37"/>
      <c r="B84" s="38"/>
      <c r="C84" s="32" t="s">
        <v>24</v>
      </c>
      <c r="D84" s="39"/>
      <c r="E84" s="39"/>
      <c r="F84" s="30" t="str">
        <f>E17</f>
        <v>Správa železnic</v>
      </c>
      <c r="G84" s="39"/>
      <c r="H84" s="39"/>
      <c r="I84" s="32" t="s">
        <v>32</v>
      </c>
      <c r="J84" s="35" t="str">
        <f>E23</f>
        <v xml:space="preserve"> </v>
      </c>
      <c r="K84" s="39"/>
      <c r="L84" s="116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pans="1:65" s="2" customFormat="1" ht="15.25" customHeight="1">
      <c r="A85" s="37"/>
      <c r="B85" s="38"/>
      <c r="C85" s="32" t="s">
        <v>30</v>
      </c>
      <c r="D85" s="39"/>
      <c r="E85" s="39"/>
      <c r="F85" s="30" t="str">
        <f>IF(E20="","",E20)</f>
        <v>Vyplň údaj</v>
      </c>
      <c r="G85" s="39"/>
      <c r="H85" s="39"/>
      <c r="I85" s="32" t="s">
        <v>35</v>
      </c>
      <c r="J85" s="35" t="str">
        <f>E26</f>
        <v xml:space="preserve"> </v>
      </c>
      <c r="K85" s="39"/>
      <c r="L85" s="116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pans="1:65" s="2" customFormat="1" ht="10.4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116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pans="1:65" s="11" customFormat="1" ht="29.25" customHeight="1">
      <c r="A87" s="154"/>
      <c r="B87" s="155"/>
      <c r="C87" s="156" t="s">
        <v>144</v>
      </c>
      <c r="D87" s="157" t="s">
        <v>57</v>
      </c>
      <c r="E87" s="157" t="s">
        <v>53</v>
      </c>
      <c r="F87" s="157" t="s">
        <v>54</v>
      </c>
      <c r="G87" s="157" t="s">
        <v>145</v>
      </c>
      <c r="H87" s="157" t="s">
        <v>146</v>
      </c>
      <c r="I87" s="157" t="s">
        <v>147</v>
      </c>
      <c r="J87" s="157" t="s">
        <v>128</v>
      </c>
      <c r="K87" s="158" t="s">
        <v>148</v>
      </c>
      <c r="L87" s="159"/>
      <c r="M87" s="71" t="s">
        <v>19</v>
      </c>
      <c r="N87" s="72" t="s">
        <v>42</v>
      </c>
      <c r="O87" s="72" t="s">
        <v>149</v>
      </c>
      <c r="P87" s="72" t="s">
        <v>150</v>
      </c>
      <c r="Q87" s="72" t="s">
        <v>151</v>
      </c>
      <c r="R87" s="72" t="s">
        <v>152</v>
      </c>
      <c r="S87" s="72" t="s">
        <v>153</v>
      </c>
      <c r="T87" s="73" t="s">
        <v>154</v>
      </c>
      <c r="U87" s="154"/>
      <c r="V87" s="154"/>
      <c r="W87" s="154"/>
      <c r="X87" s="154"/>
      <c r="Y87" s="154"/>
      <c r="Z87" s="154"/>
      <c r="AA87" s="154"/>
      <c r="AB87" s="154"/>
      <c r="AC87" s="154"/>
      <c r="AD87" s="154"/>
      <c r="AE87" s="154"/>
    </row>
    <row r="88" spans="1:65" s="2" customFormat="1" ht="22.9" customHeight="1">
      <c r="A88" s="37"/>
      <c r="B88" s="38"/>
      <c r="C88" s="78" t="s">
        <v>155</v>
      </c>
      <c r="D88" s="39"/>
      <c r="E88" s="39"/>
      <c r="F88" s="39"/>
      <c r="G88" s="39"/>
      <c r="H88" s="39"/>
      <c r="I88" s="39"/>
      <c r="J88" s="160">
        <f>BK88</f>
        <v>0</v>
      </c>
      <c r="K88" s="39"/>
      <c r="L88" s="42"/>
      <c r="M88" s="74"/>
      <c r="N88" s="161"/>
      <c r="O88" s="75"/>
      <c r="P88" s="162">
        <f>P89+P240</f>
        <v>0</v>
      </c>
      <c r="Q88" s="75"/>
      <c r="R88" s="162">
        <f>R89+R240</f>
        <v>149.66868400000001</v>
      </c>
      <c r="S88" s="75"/>
      <c r="T88" s="163">
        <f>T89+T240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20" t="s">
        <v>71</v>
      </c>
      <c r="AU88" s="20" t="s">
        <v>129</v>
      </c>
      <c r="BK88" s="164">
        <f>BK89+BK240</f>
        <v>0</v>
      </c>
    </row>
    <row r="89" spans="1:65" s="12" customFormat="1" ht="25.9" customHeight="1">
      <c r="B89" s="165"/>
      <c r="C89" s="166"/>
      <c r="D89" s="167" t="s">
        <v>71</v>
      </c>
      <c r="E89" s="168" t="s">
        <v>156</v>
      </c>
      <c r="F89" s="168" t="s">
        <v>157</v>
      </c>
      <c r="G89" s="166"/>
      <c r="H89" s="166"/>
      <c r="I89" s="169"/>
      <c r="J89" s="170">
        <f>BK89</f>
        <v>0</v>
      </c>
      <c r="K89" s="166"/>
      <c r="L89" s="171"/>
      <c r="M89" s="172"/>
      <c r="N89" s="173"/>
      <c r="O89" s="173"/>
      <c r="P89" s="174">
        <f>P90</f>
        <v>0</v>
      </c>
      <c r="Q89" s="173"/>
      <c r="R89" s="174">
        <f>R90</f>
        <v>149.66868400000001</v>
      </c>
      <c r="S89" s="173"/>
      <c r="T89" s="175">
        <f>T90</f>
        <v>0</v>
      </c>
      <c r="AR89" s="176" t="s">
        <v>79</v>
      </c>
      <c r="AT89" s="177" t="s">
        <v>71</v>
      </c>
      <c r="AU89" s="177" t="s">
        <v>72</v>
      </c>
      <c r="AY89" s="176" t="s">
        <v>158</v>
      </c>
      <c r="BK89" s="178">
        <f>BK90</f>
        <v>0</v>
      </c>
    </row>
    <row r="90" spans="1:65" s="12" customFormat="1" ht="22.9" customHeight="1">
      <c r="B90" s="165"/>
      <c r="C90" s="166"/>
      <c r="D90" s="167" t="s">
        <v>71</v>
      </c>
      <c r="E90" s="179" t="s">
        <v>195</v>
      </c>
      <c r="F90" s="179" t="s">
        <v>802</v>
      </c>
      <c r="G90" s="166"/>
      <c r="H90" s="166"/>
      <c r="I90" s="169"/>
      <c r="J90" s="180">
        <f>BK90</f>
        <v>0</v>
      </c>
      <c r="K90" s="166"/>
      <c r="L90" s="171"/>
      <c r="M90" s="172"/>
      <c r="N90" s="173"/>
      <c r="O90" s="173"/>
      <c r="P90" s="174">
        <f>SUM(P91:P239)</f>
        <v>0</v>
      </c>
      <c r="Q90" s="173"/>
      <c r="R90" s="174">
        <f>SUM(R91:R239)</f>
        <v>149.66868400000001</v>
      </c>
      <c r="S90" s="173"/>
      <c r="T90" s="175">
        <f>SUM(T91:T239)</f>
        <v>0</v>
      </c>
      <c r="AR90" s="176" t="s">
        <v>79</v>
      </c>
      <c r="AT90" s="177" t="s">
        <v>71</v>
      </c>
      <c r="AU90" s="177" t="s">
        <v>79</v>
      </c>
      <c r="AY90" s="176" t="s">
        <v>158</v>
      </c>
      <c r="BK90" s="178">
        <f>SUM(BK91:BK239)</f>
        <v>0</v>
      </c>
    </row>
    <row r="91" spans="1:65" s="2" customFormat="1" ht="16.5" customHeight="1">
      <c r="A91" s="37"/>
      <c r="B91" s="38"/>
      <c r="C91" s="181" t="s">
        <v>79</v>
      </c>
      <c r="D91" s="181" t="s">
        <v>160</v>
      </c>
      <c r="E91" s="182" t="s">
        <v>2075</v>
      </c>
      <c r="F91" s="183" t="s">
        <v>2076</v>
      </c>
      <c r="G91" s="184" t="s">
        <v>183</v>
      </c>
      <c r="H91" s="185">
        <v>6.1909999999999998</v>
      </c>
      <c r="I91" s="186"/>
      <c r="J91" s="187">
        <f>ROUND(I91*H91,2)</f>
        <v>0</v>
      </c>
      <c r="K91" s="183" t="s">
        <v>805</v>
      </c>
      <c r="L91" s="42"/>
      <c r="M91" s="188" t="s">
        <v>19</v>
      </c>
      <c r="N91" s="189" t="s">
        <v>43</v>
      </c>
      <c r="O91" s="67"/>
      <c r="P91" s="190">
        <f>O91*H91</f>
        <v>0</v>
      </c>
      <c r="Q91" s="190">
        <v>0</v>
      </c>
      <c r="R91" s="190">
        <f>Q91*H91</f>
        <v>0</v>
      </c>
      <c r="S91" s="190">
        <v>0</v>
      </c>
      <c r="T91" s="191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192" t="s">
        <v>165</v>
      </c>
      <c r="AT91" s="192" t="s">
        <v>160</v>
      </c>
      <c r="AU91" s="192" t="s">
        <v>81</v>
      </c>
      <c r="AY91" s="20" t="s">
        <v>158</v>
      </c>
      <c r="BE91" s="193">
        <f>IF(N91="základní",J91,0)</f>
        <v>0</v>
      </c>
      <c r="BF91" s="193">
        <f>IF(N91="snížená",J91,0)</f>
        <v>0</v>
      </c>
      <c r="BG91" s="193">
        <f>IF(N91="zákl. přenesená",J91,0)</f>
        <v>0</v>
      </c>
      <c r="BH91" s="193">
        <f>IF(N91="sníž. přenesená",J91,0)</f>
        <v>0</v>
      </c>
      <c r="BI91" s="193">
        <f>IF(N91="nulová",J91,0)</f>
        <v>0</v>
      </c>
      <c r="BJ91" s="20" t="s">
        <v>79</v>
      </c>
      <c r="BK91" s="193">
        <f>ROUND(I91*H91,2)</f>
        <v>0</v>
      </c>
      <c r="BL91" s="20" t="s">
        <v>165</v>
      </c>
      <c r="BM91" s="192" t="s">
        <v>2077</v>
      </c>
    </row>
    <row r="92" spans="1:65" s="2" customFormat="1" ht="45">
      <c r="A92" s="37"/>
      <c r="B92" s="38"/>
      <c r="C92" s="39"/>
      <c r="D92" s="194" t="s">
        <v>167</v>
      </c>
      <c r="E92" s="39"/>
      <c r="F92" s="195" t="s">
        <v>2078</v>
      </c>
      <c r="G92" s="39"/>
      <c r="H92" s="39"/>
      <c r="I92" s="196"/>
      <c r="J92" s="39"/>
      <c r="K92" s="39"/>
      <c r="L92" s="42"/>
      <c r="M92" s="197"/>
      <c r="N92" s="198"/>
      <c r="O92" s="67"/>
      <c r="P92" s="67"/>
      <c r="Q92" s="67"/>
      <c r="R92" s="67"/>
      <c r="S92" s="67"/>
      <c r="T92" s="68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20" t="s">
        <v>167</v>
      </c>
      <c r="AU92" s="20" t="s">
        <v>81</v>
      </c>
    </row>
    <row r="93" spans="1:65" s="13" customFormat="1">
      <c r="B93" s="201"/>
      <c r="C93" s="202"/>
      <c r="D93" s="194" t="s">
        <v>176</v>
      </c>
      <c r="E93" s="203" t="s">
        <v>19</v>
      </c>
      <c r="F93" s="204" t="s">
        <v>2079</v>
      </c>
      <c r="G93" s="202"/>
      <c r="H93" s="203" t="s">
        <v>19</v>
      </c>
      <c r="I93" s="205"/>
      <c r="J93" s="202"/>
      <c r="K93" s="202"/>
      <c r="L93" s="206"/>
      <c r="M93" s="207"/>
      <c r="N93" s="208"/>
      <c r="O93" s="208"/>
      <c r="P93" s="208"/>
      <c r="Q93" s="208"/>
      <c r="R93" s="208"/>
      <c r="S93" s="208"/>
      <c r="T93" s="209"/>
      <c r="AT93" s="210" t="s">
        <v>176</v>
      </c>
      <c r="AU93" s="210" t="s">
        <v>81</v>
      </c>
      <c r="AV93" s="13" t="s">
        <v>79</v>
      </c>
      <c r="AW93" s="13" t="s">
        <v>34</v>
      </c>
      <c r="AX93" s="13" t="s">
        <v>72</v>
      </c>
      <c r="AY93" s="210" t="s">
        <v>158</v>
      </c>
    </row>
    <row r="94" spans="1:65" s="14" customFormat="1">
      <c r="B94" s="211"/>
      <c r="C94" s="212"/>
      <c r="D94" s="194" t="s">
        <v>176</v>
      </c>
      <c r="E94" s="213" t="s">
        <v>19</v>
      </c>
      <c r="F94" s="214" t="s">
        <v>2080</v>
      </c>
      <c r="G94" s="212"/>
      <c r="H94" s="215">
        <v>2.2010000000000001</v>
      </c>
      <c r="I94" s="216"/>
      <c r="J94" s="212"/>
      <c r="K94" s="212"/>
      <c r="L94" s="217"/>
      <c r="M94" s="218"/>
      <c r="N94" s="219"/>
      <c r="O94" s="219"/>
      <c r="P94" s="219"/>
      <c r="Q94" s="219"/>
      <c r="R94" s="219"/>
      <c r="S94" s="219"/>
      <c r="T94" s="220"/>
      <c r="AT94" s="221" t="s">
        <v>176</v>
      </c>
      <c r="AU94" s="221" t="s">
        <v>81</v>
      </c>
      <c r="AV94" s="14" t="s">
        <v>81</v>
      </c>
      <c r="AW94" s="14" t="s">
        <v>34</v>
      </c>
      <c r="AX94" s="14" t="s">
        <v>72</v>
      </c>
      <c r="AY94" s="221" t="s">
        <v>158</v>
      </c>
    </row>
    <row r="95" spans="1:65" s="13" customFormat="1">
      <c r="B95" s="201"/>
      <c r="C95" s="202"/>
      <c r="D95" s="194" t="s">
        <v>176</v>
      </c>
      <c r="E95" s="203" t="s">
        <v>19</v>
      </c>
      <c r="F95" s="204" t="s">
        <v>2081</v>
      </c>
      <c r="G95" s="202"/>
      <c r="H95" s="203" t="s">
        <v>19</v>
      </c>
      <c r="I95" s="205"/>
      <c r="J95" s="202"/>
      <c r="K95" s="202"/>
      <c r="L95" s="206"/>
      <c r="M95" s="207"/>
      <c r="N95" s="208"/>
      <c r="O95" s="208"/>
      <c r="P95" s="208"/>
      <c r="Q95" s="208"/>
      <c r="R95" s="208"/>
      <c r="S95" s="208"/>
      <c r="T95" s="209"/>
      <c r="AT95" s="210" t="s">
        <v>176</v>
      </c>
      <c r="AU95" s="210" t="s">
        <v>81</v>
      </c>
      <c r="AV95" s="13" t="s">
        <v>79</v>
      </c>
      <c r="AW95" s="13" t="s">
        <v>34</v>
      </c>
      <c r="AX95" s="13" t="s">
        <v>72</v>
      </c>
      <c r="AY95" s="210" t="s">
        <v>158</v>
      </c>
    </row>
    <row r="96" spans="1:65" s="14" customFormat="1">
      <c r="B96" s="211"/>
      <c r="C96" s="212"/>
      <c r="D96" s="194" t="s">
        <v>176</v>
      </c>
      <c r="E96" s="213" t="s">
        <v>19</v>
      </c>
      <c r="F96" s="214" t="s">
        <v>2082</v>
      </c>
      <c r="G96" s="212"/>
      <c r="H96" s="215">
        <v>3.99</v>
      </c>
      <c r="I96" s="216"/>
      <c r="J96" s="212"/>
      <c r="K96" s="212"/>
      <c r="L96" s="217"/>
      <c r="M96" s="218"/>
      <c r="N96" s="219"/>
      <c r="O96" s="219"/>
      <c r="P96" s="219"/>
      <c r="Q96" s="219"/>
      <c r="R96" s="219"/>
      <c r="S96" s="219"/>
      <c r="T96" s="220"/>
      <c r="AT96" s="221" t="s">
        <v>176</v>
      </c>
      <c r="AU96" s="221" t="s">
        <v>81</v>
      </c>
      <c r="AV96" s="14" t="s">
        <v>81</v>
      </c>
      <c r="AW96" s="14" t="s">
        <v>34</v>
      </c>
      <c r="AX96" s="14" t="s">
        <v>72</v>
      </c>
      <c r="AY96" s="221" t="s">
        <v>158</v>
      </c>
    </row>
    <row r="97" spans="1:65" s="15" customFormat="1">
      <c r="B97" s="222"/>
      <c r="C97" s="223"/>
      <c r="D97" s="194" t="s">
        <v>176</v>
      </c>
      <c r="E97" s="224" t="s">
        <v>19</v>
      </c>
      <c r="F97" s="225" t="s">
        <v>179</v>
      </c>
      <c r="G97" s="223"/>
      <c r="H97" s="226">
        <v>6.1909999999999998</v>
      </c>
      <c r="I97" s="227"/>
      <c r="J97" s="223"/>
      <c r="K97" s="223"/>
      <c r="L97" s="228"/>
      <c r="M97" s="229"/>
      <c r="N97" s="230"/>
      <c r="O97" s="230"/>
      <c r="P97" s="230"/>
      <c r="Q97" s="230"/>
      <c r="R97" s="230"/>
      <c r="S97" s="230"/>
      <c r="T97" s="231"/>
      <c r="AT97" s="232" t="s">
        <v>176</v>
      </c>
      <c r="AU97" s="232" t="s">
        <v>81</v>
      </c>
      <c r="AV97" s="15" t="s">
        <v>165</v>
      </c>
      <c r="AW97" s="15" t="s">
        <v>34</v>
      </c>
      <c r="AX97" s="15" t="s">
        <v>79</v>
      </c>
      <c r="AY97" s="232" t="s">
        <v>158</v>
      </c>
    </row>
    <row r="98" spans="1:65" s="2" customFormat="1" ht="16.5" customHeight="1">
      <c r="A98" s="37"/>
      <c r="B98" s="38"/>
      <c r="C98" s="233" t="s">
        <v>81</v>
      </c>
      <c r="D98" s="233" t="s">
        <v>220</v>
      </c>
      <c r="E98" s="234" t="s">
        <v>809</v>
      </c>
      <c r="F98" s="235" t="s">
        <v>810</v>
      </c>
      <c r="G98" s="236" t="s">
        <v>223</v>
      </c>
      <c r="H98" s="237">
        <v>9.9060000000000006</v>
      </c>
      <c r="I98" s="238"/>
      <c r="J98" s="239">
        <f>ROUND(I98*H98,2)</f>
        <v>0</v>
      </c>
      <c r="K98" s="235" t="s">
        <v>805</v>
      </c>
      <c r="L98" s="240"/>
      <c r="M98" s="241" t="s">
        <v>19</v>
      </c>
      <c r="N98" s="242" t="s">
        <v>43</v>
      </c>
      <c r="O98" s="67"/>
      <c r="P98" s="190">
        <f>O98*H98</f>
        <v>0</v>
      </c>
      <c r="Q98" s="190">
        <v>1</v>
      </c>
      <c r="R98" s="190">
        <f>Q98*H98</f>
        <v>9.9060000000000006</v>
      </c>
      <c r="S98" s="190">
        <v>0</v>
      </c>
      <c r="T98" s="191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192" t="s">
        <v>219</v>
      </c>
      <c r="AT98" s="192" t="s">
        <v>220</v>
      </c>
      <c r="AU98" s="192" t="s">
        <v>81</v>
      </c>
      <c r="AY98" s="20" t="s">
        <v>158</v>
      </c>
      <c r="BE98" s="193">
        <f>IF(N98="základní",J98,0)</f>
        <v>0</v>
      </c>
      <c r="BF98" s="193">
        <f>IF(N98="snížená",J98,0)</f>
        <v>0</v>
      </c>
      <c r="BG98" s="193">
        <f>IF(N98="zákl. přenesená",J98,0)</f>
        <v>0</v>
      </c>
      <c r="BH98" s="193">
        <f>IF(N98="sníž. přenesená",J98,0)</f>
        <v>0</v>
      </c>
      <c r="BI98" s="193">
        <f>IF(N98="nulová",J98,0)</f>
        <v>0</v>
      </c>
      <c r="BJ98" s="20" t="s">
        <v>79</v>
      </c>
      <c r="BK98" s="193">
        <f>ROUND(I98*H98,2)</f>
        <v>0</v>
      </c>
      <c r="BL98" s="20" t="s">
        <v>165</v>
      </c>
      <c r="BM98" s="192" t="s">
        <v>2083</v>
      </c>
    </row>
    <row r="99" spans="1:65" s="2" customFormat="1">
      <c r="A99" s="37"/>
      <c r="B99" s="38"/>
      <c r="C99" s="39"/>
      <c r="D99" s="194" t="s">
        <v>167</v>
      </c>
      <c r="E99" s="39"/>
      <c r="F99" s="195" t="s">
        <v>810</v>
      </c>
      <c r="G99" s="39"/>
      <c r="H99" s="39"/>
      <c r="I99" s="196"/>
      <c r="J99" s="39"/>
      <c r="K99" s="39"/>
      <c r="L99" s="42"/>
      <c r="M99" s="197"/>
      <c r="N99" s="198"/>
      <c r="O99" s="67"/>
      <c r="P99" s="67"/>
      <c r="Q99" s="67"/>
      <c r="R99" s="67"/>
      <c r="S99" s="67"/>
      <c r="T99" s="68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20" t="s">
        <v>167</v>
      </c>
      <c r="AU99" s="20" t="s">
        <v>81</v>
      </c>
    </row>
    <row r="100" spans="1:65" s="13" customFormat="1">
      <c r="B100" s="201"/>
      <c r="C100" s="202"/>
      <c r="D100" s="194" t="s">
        <v>176</v>
      </c>
      <c r="E100" s="203" t="s">
        <v>19</v>
      </c>
      <c r="F100" s="204" t="s">
        <v>2084</v>
      </c>
      <c r="G100" s="202"/>
      <c r="H100" s="203" t="s">
        <v>19</v>
      </c>
      <c r="I100" s="205"/>
      <c r="J100" s="202"/>
      <c r="K100" s="202"/>
      <c r="L100" s="206"/>
      <c r="M100" s="207"/>
      <c r="N100" s="208"/>
      <c r="O100" s="208"/>
      <c r="P100" s="208"/>
      <c r="Q100" s="208"/>
      <c r="R100" s="208"/>
      <c r="S100" s="208"/>
      <c r="T100" s="209"/>
      <c r="AT100" s="210" t="s">
        <v>176</v>
      </c>
      <c r="AU100" s="210" t="s">
        <v>81</v>
      </c>
      <c r="AV100" s="13" t="s">
        <v>79</v>
      </c>
      <c r="AW100" s="13" t="s">
        <v>34</v>
      </c>
      <c r="AX100" s="13" t="s">
        <v>72</v>
      </c>
      <c r="AY100" s="210" t="s">
        <v>158</v>
      </c>
    </row>
    <row r="101" spans="1:65" s="14" customFormat="1">
      <c r="B101" s="211"/>
      <c r="C101" s="212"/>
      <c r="D101" s="194" t="s">
        <v>176</v>
      </c>
      <c r="E101" s="213" t="s">
        <v>19</v>
      </c>
      <c r="F101" s="214" t="s">
        <v>2085</v>
      </c>
      <c r="G101" s="212"/>
      <c r="H101" s="215">
        <v>9.9060000000000006</v>
      </c>
      <c r="I101" s="216"/>
      <c r="J101" s="212"/>
      <c r="K101" s="212"/>
      <c r="L101" s="217"/>
      <c r="M101" s="218"/>
      <c r="N101" s="219"/>
      <c r="O101" s="219"/>
      <c r="P101" s="219"/>
      <c r="Q101" s="219"/>
      <c r="R101" s="219"/>
      <c r="S101" s="219"/>
      <c r="T101" s="220"/>
      <c r="AT101" s="221" t="s">
        <v>176</v>
      </c>
      <c r="AU101" s="221" t="s">
        <v>81</v>
      </c>
      <c r="AV101" s="14" t="s">
        <v>81</v>
      </c>
      <c r="AW101" s="14" t="s">
        <v>34</v>
      </c>
      <c r="AX101" s="14" t="s">
        <v>72</v>
      </c>
      <c r="AY101" s="221" t="s">
        <v>158</v>
      </c>
    </row>
    <row r="102" spans="1:65" s="15" customFormat="1">
      <c r="B102" s="222"/>
      <c r="C102" s="223"/>
      <c r="D102" s="194" t="s">
        <v>176</v>
      </c>
      <c r="E102" s="224" t="s">
        <v>19</v>
      </c>
      <c r="F102" s="225" t="s">
        <v>179</v>
      </c>
      <c r="G102" s="223"/>
      <c r="H102" s="226">
        <v>9.9060000000000006</v>
      </c>
      <c r="I102" s="227"/>
      <c r="J102" s="223"/>
      <c r="K102" s="223"/>
      <c r="L102" s="228"/>
      <c r="M102" s="229"/>
      <c r="N102" s="230"/>
      <c r="O102" s="230"/>
      <c r="P102" s="230"/>
      <c r="Q102" s="230"/>
      <c r="R102" s="230"/>
      <c r="S102" s="230"/>
      <c r="T102" s="231"/>
      <c r="AT102" s="232" t="s">
        <v>176</v>
      </c>
      <c r="AU102" s="232" t="s">
        <v>81</v>
      </c>
      <c r="AV102" s="15" t="s">
        <v>165</v>
      </c>
      <c r="AW102" s="15" t="s">
        <v>34</v>
      </c>
      <c r="AX102" s="15" t="s">
        <v>79</v>
      </c>
      <c r="AY102" s="232" t="s">
        <v>158</v>
      </c>
    </row>
    <row r="103" spans="1:65" s="2" customFormat="1" ht="24.25" customHeight="1">
      <c r="A103" s="37"/>
      <c r="B103" s="38"/>
      <c r="C103" s="181" t="s">
        <v>180</v>
      </c>
      <c r="D103" s="181" t="s">
        <v>160</v>
      </c>
      <c r="E103" s="182" t="s">
        <v>814</v>
      </c>
      <c r="F103" s="183" t="s">
        <v>815</v>
      </c>
      <c r="G103" s="184" t="s">
        <v>183</v>
      </c>
      <c r="H103" s="185">
        <v>64.358000000000004</v>
      </c>
      <c r="I103" s="186"/>
      <c r="J103" s="187">
        <f>ROUND(I103*H103,2)</f>
        <v>0</v>
      </c>
      <c r="K103" s="183" t="s">
        <v>805</v>
      </c>
      <c r="L103" s="42"/>
      <c r="M103" s="188" t="s">
        <v>19</v>
      </c>
      <c r="N103" s="189" t="s">
        <v>43</v>
      </c>
      <c r="O103" s="67"/>
      <c r="P103" s="190">
        <f>O103*H103</f>
        <v>0</v>
      </c>
      <c r="Q103" s="190">
        <v>0</v>
      </c>
      <c r="R103" s="190">
        <f>Q103*H103</f>
        <v>0</v>
      </c>
      <c r="S103" s="190">
        <v>0</v>
      </c>
      <c r="T103" s="191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192" t="s">
        <v>165</v>
      </c>
      <c r="AT103" s="192" t="s">
        <v>160</v>
      </c>
      <c r="AU103" s="192" t="s">
        <v>81</v>
      </c>
      <c r="AY103" s="20" t="s">
        <v>158</v>
      </c>
      <c r="BE103" s="193">
        <f>IF(N103="základní",J103,0)</f>
        <v>0</v>
      </c>
      <c r="BF103" s="193">
        <f>IF(N103="snížená",J103,0)</f>
        <v>0</v>
      </c>
      <c r="BG103" s="193">
        <f>IF(N103="zákl. přenesená",J103,0)</f>
        <v>0</v>
      </c>
      <c r="BH103" s="193">
        <f>IF(N103="sníž. přenesená",J103,0)</f>
        <v>0</v>
      </c>
      <c r="BI103" s="193">
        <f>IF(N103="nulová",J103,0)</f>
        <v>0</v>
      </c>
      <c r="BJ103" s="20" t="s">
        <v>79</v>
      </c>
      <c r="BK103" s="193">
        <f>ROUND(I103*H103,2)</f>
        <v>0</v>
      </c>
      <c r="BL103" s="20" t="s">
        <v>165</v>
      </c>
      <c r="BM103" s="192" t="s">
        <v>2086</v>
      </c>
    </row>
    <row r="104" spans="1:65" s="2" customFormat="1" ht="45">
      <c r="A104" s="37"/>
      <c r="B104" s="38"/>
      <c r="C104" s="39"/>
      <c r="D104" s="194" t="s">
        <v>167</v>
      </c>
      <c r="E104" s="39"/>
      <c r="F104" s="195" t="s">
        <v>817</v>
      </c>
      <c r="G104" s="39"/>
      <c r="H104" s="39"/>
      <c r="I104" s="196"/>
      <c r="J104" s="39"/>
      <c r="K104" s="39"/>
      <c r="L104" s="42"/>
      <c r="M104" s="197"/>
      <c r="N104" s="198"/>
      <c r="O104" s="67"/>
      <c r="P104" s="67"/>
      <c r="Q104" s="67"/>
      <c r="R104" s="67"/>
      <c r="S104" s="67"/>
      <c r="T104" s="68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20" t="s">
        <v>167</v>
      </c>
      <c r="AU104" s="20" t="s">
        <v>81</v>
      </c>
    </row>
    <row r="105" spans="1:65" s="13" customFormat="1" ht="20">
      <c r="B105" s="201"/>
      <c r="C105" s="202"/>
      <c r="D105" s="194" t="s">
        <v>176</v>
      </c>
      <c r="E105" s="203" t="s">
        <v>19</v>
      </c>
      <c r="F105" s="204" t="s">
        <v>2087</v>
      </c>
      <c r="G105" s="202"/>
      <c r="H105" s="203" t="s">
        <v>19</v>
      </c>
      <c r="I105" s="205"/>
      <c r="J105" s="202"/>
      <c r="K105" s="202"/>
      <c r="L105" s="206"/>
      <c r="M105" s="207"/>
      <c r="N105" s="208"/>
      <c r="O105" s="208"/>
      <c r="P105" s="208"/>
      <c r="Q105" s="208"/>
      <c r="R105" s="208"/>
      <c r="S105" s="208"/>
      <c r="T105" s="209"/>
      <c r="AT105" s="210" t="s">
        <v>176</v>
      </c>
      <c r="AU105" s="210" t="s">
        <v>81</v>
      </c>
      <c r="AV105" s="13" t="s">
        <v>79</v>
      </c>
      <c r="AW105" s="13" t="s">
        <v>34</v>
      </c>
      <c r="AX105" s="13" t="s">
        <v>72</v>
      </c>
      <c r="AY105" s="210" t="s">
        <v>158</v>
      </c>
    </row>
    <row r="106" spans="1:65" s="14" customFormat="1">
      <c r="B106" s="211"/>
      <c r="C106" s="212"/>
      <c r="D106" s="194" t="s">
        <v>176</v>
      </c>
      <c r="E106" s="213" t="s">
        <v>19</v>
      </c>
      <c r="F106" s="214" t="s">
        <v>2088</v>
      </c>
      <c r="G106" s="212"/>
      <c r="H106" s="215">
        <v>64.358000000000004</v>
      </c>
      <c r="I106" s="216"/>
      <c r="J106" s="212"/>
      <c r="K106" s="212"/>
      <c r="L106" s="217"/>
      <c r="M106" s="218"/>
      <c r="N106" s="219"/>
      <c r="O106" s="219"/>
      <c r="P106" s="219"/>
      <c r="Q106" s="219"/>
      <c r="R106" s="219"/>
      <c r="S106" s="219"/>
      <c r="T106" s="220"/>
      <c r="AT106" s="221" t="s">
        <v>176</v>
      </c>
      <c r="AU106" s="221" t="s">
        <v>81</v>
      </c>
      <c r="AV106" s="14" t="s">
        <v>81</v>
      </c>
      <c r="AW106" s="14" t="s">
        <v>34</v>
      </c>
      <c r="AX106" s="14" t="s">
        <v>72</v>
      </c>
      <c r="AY106" s="221" t="s">
        <v>158</v>
      </c>
    </row>
    <row r="107" spans="1:65" s="15" customFormat="1">
      <c r="B107" s="222"/>
      <c r="C107" s="223"/>
      <c r="D107" s="194" t="s">
        <v>176</v>
      </c>
      <c r="E107" s="224" t="s">
        <v>19</v>
      </c>
      <c r="F107" s="225" t="s">
        <v>179</v>
      </c>
      <c r="G107" s="223"/>
      <c r="H107" s="226">
        <v>64.358000000000004</v>
      </c>
      <c r="I107" s="227"/>
      <c r="J107" s="223"/>
      <c r="K107" s="223"/>
      <c r="L107" s="228"/>
      <c r="M107" s="229"/>
      <c r="N107" s="230"/>
      <c r="O107" s="230"/>
      <c r="P107" s="230"/>
      <c r="Q107" s="230"/>
      <c r="R107" s="230"/>
      <c r="S107" s="230"/>
      <c r="T107" s="231"/>
      <c r="AT107" s="232" t="s">
        <v>176</v>
      </c>
      <c r="AU107" s="232" t="s">
        <v>81</v>
      </c>
      <c r="AV107" s="15" t="s">
        <v>165</v>
      </c>
      <c r="AW107" s="15" t="s">
        <v>34</v>
      </c>
      <c r="AX107" s="15" t="s">
        <v>79</v>
      </c>
      <c r="AY107" s="232" t="s">
        <v>158</v>
      </c>
    </row>
    <row r="108" spans="1:65" s="2" customFormat="1" ht="16.5" customHeight="1">
      <c r="A108" s="37"/>
      <c r="B108" s="38"/>
      <c r="C108" s="181" t="s">
        <v>165</v>
      </c>
      <c r="D108" s="181" t="s">
        <v>160</v>
      </c>
      <c r="E108" s="182" t="s">
        <v>819</v>
      </c>
      <c r="F108" s="183" t="s">
        <v>820</v>
      </c>
      <c r="G108" s="184" t="s">
        <v>183</v>
      </c>
      <c r="H108" s="185">
        <v>72.572999999999993</v>
      </c>
      <c r="I108" s="186"/>
      <c r="J108" s="187">
        <f>ROUND(I108*H108,2)</f>
        <v>0</v>
      </c>
      <c r="K108" s="183" t="s">
        <v>805</v>
      </c>
      <c r="L108" s="42"/>
      <c r="M108" s="188" t="s">
        <v>19</v>
      </c>
      <c r="N108" s="189" t="s">
        <v>43</v>
      </c>
      <c r="O108" s="67"/>
      <c r="P108" s="190">
        <f>O108*H108</f>
        <v>0</v>
      </c>
      <c r="Q108" s="190">
        <v>0</v>
      </c>
      <c r="R108" s="190">
        <f>Q108*H108</f>
        <v>0</v>
      </c>
      <c r="S108" s="190">
        <v>0</v>
      </c>
      <c r="T108" s="191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192" t="s">
        <v>165</v>
      </c>
      <c r="AT108" s="192" t="s">
        <v>160</v>
      </c>
      <c r="AU108" s="192" t="s">
        <v>81</v>
      </c>
      <c r="AY108" s="20" t="s">
        <v>158</v>
      </c>
      <c r="BE108" s="193">
        <f>IF(N108="základní",J108,0)</f>
        <v>0</v>
      </c>
      <c r="BF108" s="193">
        <f>IF(N108="snížená",J108,0)</f>
        <v>0</v>
      </c>
      <c r="BG108" s="193">
        <f>IF(N108="zákl. přenesená",J108,0)</f>
        <v>0</v>
      </c>
      <c r="BH108" s="193">
        <f>IF(N108="sníž. přenesená",J108,0)</f>
        <v>0</v>
      </c>
      <c r="BI108" s="193">
        <f>IF(N108="nulová",J108,0)</f>
        <v>0</v>
      </c>
      <c r="BJ108" s="20" t="s">
        <v>79</v>
      </c>
      <c r="BK108" s="193">
        <f>ROUND(I108*H108,2)</f>
        <v>0</v>
      </c>
      <c r="BL108" s="20" t="s">
        <v>165</v>
      </c>
      <c r="BM108" s="192" t="s">
        <v>2089</v>
      </c>
    </row>
    <row r="109" spans="1:65" s="2" customFormat="1" ht="54">
      <c r="A109" s="37"/>
      <c r="B109" s="38"/>
      <c r="C109" s="39"/>
      <c r="D109" s="194" t="s">
        <v>167</v>
      </c>
      <c r="E109" s="39"/>
      <c r="F109" s="195" t="s">
        <v>822</v>
      </c>
      <c r="G109" s="39"/>
      <c r="H109" s="39"/>
      <c r="I109" s="196"/>
      <c r="J109" s="39"/>
      <c r="K109" s="39"/>
      <c r="L109" s="42"/>
      <c r="M109" s="197"/>
      <c r="N109" s="198"/>
      <c r="O109" s="67"/>
      <c r="P109" s="67"/>
      <c r="Q109" s="67"/>
      <c r="R109" s="67"/>
      <c r="S109" s="67"/>
      <c r="T109" s="68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20" t="s">
        <v>167</v>
      </c>
      <c r="AU109" s="20" t="s">
        <v>81</v>
      </c>
    </row>
    <row r="110" spans="1:65" s="13" customFormat="1">
      <c r="B110" s="201"/>
      <c r="C110" s="202"/>
      <c r="D110" s="194" t="s">
        <v>176</v>
      </c>
      <c r="E110" s="203" t="s">
        <v>19</v>
      </c>
      <c r="F110" s="204" t="s">
        <v>2090</v>
      </c>
      <c r="G110" s="202"/>
      <c r="H110" s="203" t="s">
        <v>19</v>
      </c>
      <c r="I110" s="205"/>
      <c r="J110" s="202"/>
      <c r="K110" s="202"/>
      <c r="L110" s="206"/>
      <c r="M110" s="207"/>
      <c r="N110" s="208"/>
      <c r="O110" s="208"/>
      <c r="P110" s="208"/>
      <c r="Q110" s="208"/>
      <c r="R110" s="208"/>
      <c r="S110" s="208"/>
      <c r="T110" s="209"/>
      <c r="AT110" s="210" t="s">
        <v>176</v>
      </c>
      <c r="AU110" s="210" t="s">
        <v>81</v>
      </c>
      <c r="AV110" s="13" t="s">
        <v>79</v>
      </c>
      <c r="AW110" s="13" t="s">
        <v>34</v>
      </c>
      <c r="AX110" s="13" t="s">
        <v>72</v>
      </c>
      <c r="AY110" s="210" t="s">
        <v>158</v>
      </c>
    </row>
    <row r="111" spans="1:65" s="14" customFormat="1">
      <c r="B111" s="211"/>
      <c r="C111" s="212"/>
      <c r="D111" s="194" t="s">
        <v>176</v>
      </c>
      <c r="E111" s="213" t="s">
        <v>19</v>
      </c>
      <c r="F111" s="214" t="s">
        <v>2091</v>
      </c>
      <c r="G111" s="212"/>
      <c r="H111" s="215">
        <v>10.231999999999999</v>
      </c>
      <c r="I111" s="216"/>
      <c r="J111" s="212"/>
      <c r="K111" s="212"/>
      <c r="L111" s="217"/>
      <c r="M111" s="218"/>
      <c r="N111" s="219"/>
      <c r="O111" s="219"/>
      <c r="P111" s="219"/>
      <c r="Q111" s="219"/>
      <c r="R111" s="219"/>
      <c r="S111" s="219"/>
      <c r="T111" s="220"/>
      <c r="AT111" s="221" t="s">
        <v>176</v>
      </c>
      <c r="AU111" s="221" t="s">
        <v>81</v>
      </c>
      <c r="AV111" s="14" t="s">
        <v>81</v>
      </c>
      <c r="AW111" s="14" t="s">
        <v>34</v>
      </c>
      <c r="AX111" s="14" t="s">
        <v>72</v>
      </c>
      <c r="AY111" s="221" t="s">
        <v>158</v>
      </c>
    </row>
    <row r="112" spans="1:65" s="14" customFormat="1">
      <c r="B112" s="211"/>
      <c r="C112" s="212"/>
      <c r="D112" s="194" t="s">
        <v>176</v>
      </c>
      <c r="E112" s="213" t="s">
        <v>19</v>
      </c>
      <c r="F112" s="214" t="s">
        <v>2092</v>
      </c>
      <c r="G112" s="212"/>
      <c r="H112" s="215">
        <v>12.006</v>
      </c>
      <c r="I112" s="216"/>
      <c r="J112" s="212"/>
      <c r="K112" s="212"/>
      <c r="L112" s="217"/>
      <c r="M112" s="218"/>
      <c r="N112" s="219"/>
      <c r="O112" s="219"/>
      <c r="P112" s="219"/>
      <c r="Q112" s="219"/>
      <c r="R112" s="219"/>
      <c r="S112" s="219"/>
      <c r="T112" s="220"/>
      <c r="AT112" s="221" t="s">
        <v>176</v>
      </c>
      <c r="AU112" s="221" t="s">
        <v>81</v>
      </c>
      <c r="AV112" s="14" t="s">
        <v>81</v>
      </c>
      <c r="AW112" s="14" t="s">
        <v>34</v>
      </c>
      <c r="AX112" s="14" t="s">
        <v>72</v>
      </c>
      <c r="AY112" s="221" t="s">
        <v>158</v>
      </c>
    </row>
    <row r="113" spans="1:65" s="13" customFormat="1">
      <c r="B113" s="201"/>
      <c r="C113" s="202"/>
      <c r="D113" s="194" t="s">
        <v>176</v>
      </c>
      <c r="E113" s="203" t="s">
        <v>19</v>
      </c>
      <c r="F113" s="204" t="s">
        <v>2093</v>
      </c>
      <c r="G113" s="202"/>
      <c r="H113" s="203" t="s">
        <v>19</v>
      </c>
      <c r="I113" s="205"/>
      <c r="J113" s="202"/>
      <c r="K113" s="202"/>
      <c r="L113" s="206"/>
      <c r="M113" s="207"/>
      <c r="N113" s="208"/>
      <c r="O113" s="208"/>
      <c r="P113" s="208"/>
      <c r="Q113" s="208"/>
      <c r="R113" s="208"/>
      <c r="S113" s="208"/>
      <c r="T113" s="209"/>
      <c r="AT113" s="210" t="s">
        <v>176</v>
      </c>
      <c r="AU113" s="210" t="s">
        <v>81</v>
      </c>
      <c r="AV113" s="13" t="s">
        <v>79</v>
      </c>
      <c r="AW113" s="13" t="s">
        <v>34</v>
      </c>
      <c r="AX113" s="13" t="s">
        <v>72</v>
      </c>
      <c r="AY113" s="210" t="s">
        <v>158</v>
      </c>
    </row>
    <row r="114" spans="1:65" s="14" customFormat="1">
      <c r="B114" s="211"/>
      <c r="C114" s="212"/>
      <c r="D114" s="194" t="s">
        <v>176</v>
      </c>
      <c r="E114" s="213" t="s">
        <v>19</v>
      </c>
      <c r="F114" s="214" t="s">
        <v>2094</v>
      </c>
      <c r="G114" s="212"/>
      <c r="H114" s="215">
        <v>17.934999999999999</v>
      </c>
      <c r="I114" s="216"/>
      <c r="J114" s="212"/>
      <c r="K114" s="212"/>
      <c r="L114" s="217"/>
      <c r="M114" s="218"/>
      <c r="N114" s="219"/>
      <c r="O114" s="219"/>
      <c r="P114" s="219"/>
      <c r="Q114" s="219"/>
      <c r="R114" s="219"/>
      <c r="S114" s="219"/>
      <c r="T114" s="220"/>
      <c r="AT114" s="221" t="s">
        <v>176</v>
      </c>
      <c r="AU114" s="221" t="s">
        <v>81</v>
      </c>
      <c r="AV114" s="14" t="s">
        <v>81</v>
      </c>
      <c r="AW114" s="14" t="s">
        <v>34</v>
      </c>
      <c r="AX114" s="14" t="s">
        <v>72</v>
      </c>
      <c r="AY114" s="221" t="s">
        <v>158</v>
      </c>
    </row>
    <row r="115" spans="1:65" s="13" customFormat="1">
      <c r="B115" s="201"/>
      <c r="C115" s="202"/>
      <c r="D115" s="194" t="s">
        <v>176</v>
      </c>
      <c r="E115" s="203" t="s">
        <v>19</v>
      </c>
      <c r="F115" s="204" t="s">
        <v>2095</v>
      </c>
      <c r="G115" s="202"/>
      <c r="H115" s="203" t="s">
        <v>19</v>
      </c>
      <c r="I115" s="205"/>
      <c r="J115" s="202"/>
      <c r="K115" s="202"/>
      <c r="L115" s="206"/>
      <c r="M115" s="207"/>
      <c r="N115" s="208"/>
      <c r="O115" s="208"/>
      <c r="P115" s="208"/>
      <c r="Q115" s="208"/>
      <c r="R115" s="208"/>
      <c r="S115" s="208"/>
      <c r="T115" s="209"/>
      <c r="AT115" s="210" t="s">
        <v>176</v>
      </c>
      <c r="AU115" s="210" t="s">
        <v>81</v>
      </c>
      <c r="AV115" s="13" t="s">
        <v>79</v>
      </c>
      <c r="AW115" s="13" t="s">
        <v>34</v>
      </c>
      <c r="AX115" s="13" t="s">
        <v>72</v>
      </c>
      <c r="AY115" s="210" t="s">
        <v>158</v>
      </c>
    </row>
    <row r="116" spans="1:65" s="14" customFormat="1">
      <c r="B116" s="211"/>
      <c r="C116" s="212"/>
      <c r="D116" s="194" t="s">
        <v>176</v>
      </c>
      <c r="E116" s="213" t="s">
        <v>19</v>
      </c>
      <c r="F116" s="214" t="s">
        <v>2096</v>
      </c>
      <c r="G116" s="212"/>
      <c r="H116" s="215">
        <v>22.34</v>
      </c>
      <c r="I116" s="216"/>
      <c r="J116" s="212"/>
      <c r="K116" s="212"/>
      <c r="L116" s="217"/>
      <c r="M116" s="218"/>
      <c r="N116" s="219"/>
      <c r="O116" s="219"/>
      <c r="P116" s="219"/>
      <c r="Q116" s="219"/>
      <c r="R116" s="219"/>
      <c r="S116" s="219"/>
      <c r="T116" s="220"/>
      <c r="AT116" s="221" t="s">
        <v>176</v>
      </c>
      <c r="AU116" s="221" t="s">
        <v>81</v>
      </c>
      <c r="AV116" s="14" t="s">
        <v>81</v>
      </c>
      <c r="AW116" s="14" t="s">
        <v>34</v>
      </c>
      <c r="AX116" s="14" t="s">
        <v>72</v>
      </c>
      <c r="AY116" s="221" t="s">
        <v>158</v>
      </c>
    </row>
    <row r="117" spans="1:65" s="14" customFormat="1">
      <c r="B117" s="211"/>
      <c r="C117" s="212"/>
      <c r="D117" s="194" t="s">
        <v>176</v>
      </c>
      <c r="E117" s="213" t="s">
        <v>19</v>
      </c>
      <c r="F117" s="214" t="s">
        <v>2097</v>
      </c>
      <c r="G117" s="212"/>
      <c r="H117" s="215">
        <v>7.44</v>
      </c>
      <c r="I117" s="216"/>
      <c r="J117" s="212"/>
      <c r="K117" s="212"/>
      <c r="L117" s="217"/>
      <c r="M117" s="218"/>
      <c r="N117" s="219"/>
      <c r="O117" s="219"/>
      <c r="P117" s="219"/>
      <c r="Q117" s="219"/>
      <c r="R117" s="219"/>
      <c r="S117" s="219"/>
      <c r="T117" s="220"/>
      <c r="AT117" s="221" t="s">
        <v>176</v>
      </c>
      <c r="AU117" s="221" t="s">
        <v>81</v>
      </c>
      <c r="AV117" s="14" t="s">
        <v>81</v>
      </c>
      <c r="AW117" s="14" t="s">
        <v>34</v>
      </c>
      <c r="AX117" s="14" t="s">
        <v>72</v>
      </c>
      <c r="AY117" s="221" t="s">
        <v>158</v>
      </c>
    </row>
    <row r="118" spans="1:65" s="14" customFormat="1">
      <c r="B118" s="211"/>
      <c r="C118" s="212"/>
      <c r="D118" s="194" t="s">
        <v>176</v>
      </c>
      <c r="E118" s="213" t="s">
        <v>19</v>
      </c>
      <c r="F118" s="214" t="s">
        <v>2098</v>
      </c>
      <c r="G118" s="212"/>
      <c r="H118" s="215">
        <v>2.62</v>
      </c>
      <c r="I118" s="216"/>
      <c r="J118" s="212"/>
      <c r="K118" s="212"/>
      <c r="L118" s="217"/>
      <c r="M118" s="218"/>
      <c r="N118" s="219"/>
      <c r="O118" s="219"/>
      <c r="P118" s="219"/>
      <c r="Q118" s="219"/>
      <c r="R118" s="219"/>
      <c r="S118" s="219"/>
      <c r="T118" s="220"/>
      <c r="AT118" s="221" t="s">
        <v>176</v>
      </c>
      <c r="AU118" s="221" t="s">
        <v>81</v>
      </c>
      <c r="AV118" s="14" t="s">
        <v>81</v>
      </c>
      <c r="AW118" s="14" t="s">
        <v>34</v>
      </c>
      <c r="AX118" s="14" t="s">
        <v>72</v>
      </c>
      <c r="AY118" s="221" t="s">
        <v>158</v>
      </c>
    </row>
    <row r="119" spans="1:65" s="15" customFormat="1">
      <c r="B119" s="222"/>
      <c r="C119" s="223"/>
      <c r="D119" s="194" t="s">
        <v>176</v>
      </c>
      <c r="E119" s="224" t="s">
        <v>19</v>
      </c>
      <c r="F119" s="225" t="s">
        <v>179</v>
      </c>
      <c r="G119" s="223"/>
      <c r="H119" s="226">
        <v>72.572999999999993</v>
      </c>
      <c r="I119" s="227"/>
      <c r="J119" s="223"/>
      <c r="K119" s="223"/>
      <c r="L119" s="228"/>
      <c r="M119" s="229"/>
      <c r="N119" s="230"/>
      <c r="O119" s="230"/>
      <c r="P119" s="230"/>
      <c r="Q119" s="230"/>
      <c r="R119" s="230"/>
      <c r="S119" s="230"/>
      <c r="T119" s="231"/>
      <c r="AT119" s="232" t="s">
        <v>176</v>
      </c>
      <c r="AU119" s="232" t="s">
        <v>81</v>
      </c>
      <c r="AV119" s="15" t="s">
        <v>165</v>
      </c>
      <c r="AW119" s="15" t="s">
        <v>34</v>
      </c>
      <c r="AX119" s="15" t="s">
        <v>79</v>
      </c>
      <c r="AY119" s="232" t="s">
        <v>158</v>
      </c>
    </row>
    <row r="120" spans="1:65" s="2" customFormat="1" ht="21.75" customHeight="1">
      <c r="A120" s="37"/>
      <c r="B120" s="38"/>
      <c r="C120" s="233" t="s">
        <v>195</v>
      </c>
      <c r="D120" s="233" t="s">
        <v>220</v>
      </c>
      <c r="E120" s="234" t="s">
        <v>877</v>
      </c>
      <c r="F120" s="235" t="s">
        <v>878</v>
      </c>
      <c r="G120" s="236" t="s">
        <v>223</v>
      </c>
      <c r="H120" s="237">
        <v>123.374</v>
      </c>
      <c r="I120" s="238"/>
      <c r="J120" s="239">
        <f>ROUND(I120*H120,2)</f>
        <v>0</v>
      </c>
      <c r="K120" s="235" t="s">
        <v>805</v>
      </c>
      <c r="L120" s="240"/>
      <c r="M120" s="241" t="s">
        <v>19</v>
      </c>
      <c r="N120" s="242" t="s">
        <v>43</v>
      </c>
      <c r="O120" s="67"/>
      <c r="P120" s="190">
        <f>O120*H120</f>
        <v>0</v>
      </c>
      <c r="Q120" s="190">
        <v>1</v>
      </c>
      <c r="R120" s="190">
        <f>Q120*H120</f>
        <v>123.374</v>
      </c>
      <c r="S120" s="190">
        <v>0</v>
      </c>
      <c r="T120" s="191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192" t="s">
        <v>219</v>
      </c>
      <c r="AT120" s="192" t="s">
        <v>220</v>
      </c>
      <c r="AU120" s="192" t="s">
        <v>81</v>
      </c>
      <c r="AY120" s="20" t="s">
        <v>158</v>
      </c>
      <c r="BE120" s="193">
        <f>IF(N120="základní",J120,0)</f>
        <v>0</v>
      </c>
      <c r="BF120" s="193">
        <f>IF(N120="snížená",J120,0)</f>
        <v>0</v>
      </c>
      <c r="BG120" s="193">
        <f>IF(N120="zákl. přenesená",J120,0)</f>
        <v>0</v>
      </c>
      <c r="BH120" s="193">
        <f>IF(N120="sníž. přenesená",J120,0)</f>
        <v>0</v>
      </c>
      <c r="BI120" s="193">
        <f>IF(N120="nulová",J120,0)</f>
        <v>0</v>
      </c>
      <c r="BJ120" s="20" t="s">
        <v>79</v>
      </c>
      <c r="BK120" s="193">
        <f>ROUND(I120*H120,2)</f>
        <v>0</v>
      </c>
      <c r="BL120" s="20" t="s">
        <v>165</v>
      </c>
      <c r="BM120" s="192" t="s">
        <v>2099</v>
      </c>
    </row>
    <row r="121" spans="1:65" s="2" customFormat="1">
      <c r="A121" s="37"/>
      <c r="B121" s="38"/>
      <c r="C121" s="39"/>
      <c r="D121" s="194" t="s">
        <v>167</v>
      </c>
      <c r="E121" s="39"/>
      <c r="F121" s="195" t="s">
        <v>878</v>
      </c>
      <c r="G121" s="39"/>
      <c r="H121" s="39"/>
      <c r="I121" s="196"/>
      <c r="J121" s="39"/>
      <c r="K121" s="39"/>
      <c r="L121" s="42"/>
      <c r="M121" s="197"/>
      <c r="N121" s="198"/>
      <c r="O121" s="67"/>
      <c r="P121" s="67"/>
      <c r="Q121" s="67"/>
      <c r="R121" s="67"/>
      <c r="S121" s="67"/>
      <c r="T121" s="68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20" t="s">
        <v>167</v>
      </c>
      <c r="AU121" s="20" t="s">
        <v>81</v>
      </c>
    </row>
    <row r="122" spans="1:65" s="13" customFormat="1">
      <c r="B122" s="201"/>
      <c r="C122" s="202"/>
      <c r="D122" s="194" t="s">
        <v>176</v>
      </c>
      <c r="E122" s="203" t="s">
        <v>19</v>
      </c>
      <c r="F122" s="204" t="s">
        <v>2100</v>
      </c>
      <c r="G122" s="202"/>
      <c r="H122" s="203" t="s">
        <v>19</v>
      </c>
      <c r="I122" s="205"/>
      <c r="J122" s="202"/>
      <c r="K122" s="202"/>
      <c r="L122" s="206"/>
      <c r="M122" s="207"/>
      <c r="N122" s="208"/>
      <c r="O122" s="208"/>
      <c r="P122" s="208"/>
      <c r="Q122" s="208"/>
      <c r="R122" s="208"/>
      <c r="S122" s="208"/>
      <c r="T122" s="209"/>
      <c r="AT122" s="210" t="s">
        <v>176</v>
      </c>
      <c r="AU122" s="210" t="s">
        <v>81</v>
      </c>
      <c r="AV122" s="13" t="s">
        <v>79</v>
      </c>
      <c r="AW122" s="13" t="s">
        <v>34</v>
      </c>
      <c r="AX122" s="13" t="s">
        <v>72</v>
      </c>
      <c r="AY122" s="210" t="s">
        <v>158</v>
      </c>
    </row>
    <row r="123" spans="1:65" s="14" customFormat="1">
      <c r="B123" s="211"/>
      <c r="C123" s="212"/>
      <c r="D123" s="194" t="s">
        <v>176</v>
      </c>
      <c r="E123" s="213" t="s">
        <v>19</v>
      </c>
      <c r="F123" s="214" t="s">
        <v>2101</v>
      </c>
      <c r="G123" s="212"/>
      <c r="H123" s="215">
        <v>123.374</v>
      </c>
      <c r="I123" s="216"/>
      <c r="J123" s="212"/>
      <c r="K123" s="212"/>
      <c r="L123" s="217"/>
      <c r="M123" s="218"/>
      <c r="N123" s="219"/>
      <c r="O123" s="219"/>
      <c r="P123" s="219"/>
      <c r="Q123" s="219"/>
      <c r="R123" s="219"/>
      <c r="S123" s="219"/>
      <c r="T123" s="220"/>
      <c r="AT123" s="221" t="s">
        <v>176</v>
      </c>
      <c r="AU123" s="221" t="s">
        <v>81</v>
      </c>
      <c r="AV123" s="14" t="s">
        <v>81</v>
      </c>
      <c r="AW123" s="14" t="s">
        <v>34</v>
      </c>
      <c r="AX123" s="14" t="s">
        <v>72</v>
      </c>
      <c r="AY123" s="221" t="s">
        <v>158</v>
      </c>
    </row>
    <row r="124" spans="1:65" s="15" customFormat="1">
      <c r="B124" s="222"/>
      <c r="C124" s="223"/>
      <c r="D124" s="194" t="s">
        <v>176</v>
      </c>
      <c r="E124" s="224" t="s">
        <v>19</v>
      </c>
      <c r="F124" s="225" t="s">
        <v>179</v>
      </c>
      <c r="G124" s="223"/>
      <c r="H124" s="226">
        <v>123.374</v>
      </c>
      <c r="I124" s="227"/>
      <c r="J124" s="223"/>
      <c r="K124" s="223"/>
      <c r="L124" s="228"/>
      <c r="M124" s="229"/>
      <c r="N124" s="230"/>
      <c r="O124" s="230"/>
      <c r="P124" s="230"/>
      <c r="Q124" s="230"/>
      <c r="R124" s="230"/>
      <c r="S124" s="230"/>
      <c r="T124" s="231"/>
      <c r="AT124" s="232" t="s">
        <v>176</v>
      </c>
      <c r="AU124" s="232" t="s">
        <v>81</v>
      </c>
      <c r="AV124" s="15" t="s">
        <v>165</v>
      </c>
      <c r="AW124" s="15" t="s">
        <v>34</v>
      </c>
      <c r="AX124" s="15" t="s">
        <v>79</v>
      </c>
      <c r="AY124" s="232" t="s">
        <v>158</v>
      </c>
    </row>
    <row r="125" spans="1:65" s="2" customFormat="1" ht="24.25" customHeight="1">
      <c r="A125" s="37"/>
      <c r="B125" s="38"/>
      <c r="C125" s="181" t="s">
        <v>204</v>
      </c>
      <c r="D125" s="181" t="s">
        <v>160</v>
      </c>
      <c r="E125" s="182" t="s">
        <v>2102</v>
      </c>
      <c r="F125" s="183" t="s">
        <v>2103</v>
      </c>
      <c r="G125" s="184" t="s">
        <v>833</v>
      </c>
      <c r="H125" s="185">
        <v>0.08</v>
      </c>
      <c r="I125" s="186"/>
      <c r="J125" s="187">
        <f>ROUND(I125*H125,2)</f>
        <v>0</v>
      </c>
      <c r="K125" s="183" t="s">
        <v>805</v>
      </c>
      <c r="L125" s="42"/>
      <c r="M125" s="188" t="s">
        <v>19</v>
      </c>
      <c r="N125" s="189" t="s">
        <v>43</v>
      </c>
      <c r="O125" s="67"/>
      <c r="P125" s="190">
        <f>O125*H125</f>
        <v>0</v>
      </c>
      <c r="Q125" s="190">
        <v>0</v>
      </c>
      <c r="R125" s="190">
        <f>Q125*H125</f>
        <v>0</v>
      </c>
      <c r="S125" s="190">
        <v>0</v>
      </c>
      <c r="T125" s="191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92" t="s">
        <v>165</v>
      </c>
      <c r="AT125" s="192" t="s">
        <v>160</v>
      </c>
      <c r="AU125" s="192" t="s">
        <v>81</v>
      </c>
      <c r="AY125" s="20" t="s">
        <v>158</v>
      </c>
      <c r="BE125" s="193">
        <f>IF(N125="základní",J125,0)</f>
        <v>0</v>
      </c>
      <c r="BF125" s="193">
        <f>IF(N125="snížená",J125,0)</f>
        <v>0</v>
      </c>
      <c r="BG125" s="193">
        <f>IF(N125="zákl. přenesená",J125,0)</f>
        <v>0</v>
      </c>
      <c r="BH125" s="193">
        <f>IF(N125="sníž. přenesená",J125,0)</f>
        <v>0</v>
      </c>
      <c r="BI125" s="193">
        <f>IF(N125="nulová",J125,0)</f>
        <v>0</v>
      </c>
      <c r="BJ125" s="20" t="s">
        <v>79</v>
      </c>
      <c r="BK125" s="193">
        <f>ROUND(I125*H125,2)</f>
        <v>0</v>
      </c>
      <c r="BL125" s="20" t="s">
        <v>165</v>
      </c>
      <c r="BM125" s="192" t="s">
        <v>2104</v>
      </c>
    </row>
    <row r="126" spans="1:65" s="2" customFormat="1" ht="45">
      <c r="A126" s="37"/>
      <c r="B126" s="38"/>
      <c r="C126" s="39"/>
      <c r="D126" s="194" t="s">
        <v>167</v>
      </c>
      <c r="E126" s="39"/>
      <c r="F126" s="195" t="s">
        <v>2105</v>
      </c>
      <c r="G126" s="39"/>
      <c r="H126" s="39"/>
      <c r="I126" s="196"/>
      <c r="J126" s="39"/>
      <c r="K126" s="39"/>
      <c r="L126" s="42"/>
      <c r="M126" s="197"/>
      <c r="N126" s="198"/>
      <c r="O126" s="67"/>
      <c r="P126" s="67"/>
      <c r="Q126" s="67"/>
      <c r="R126" s="67"/>
      <c r="S126" s="67"/>
      <c r="T126" s="68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20" t="s">
        <v>167</v>
      </c>
      <c r="AU126" s="20" t="s">
        <v>81</v>
      </c>
    </row>
    <row r="127" spans="1:65" s="13" customFormat="1">
      <c r="B127" s="201"/>
      <c r="C127" s="202"/>
      <c r="D127" s="194" t="s">
        <v>176</v>
      </c>
      <c r="E127" s="203" t="s">
        <v>19</v>
      </c>
      <c r="F127" s="204" t="s">
        <v>2106</v>
      </c>
      <c r="G127" s="202"/>
      <c r="H127" s="203" t="s">
        <v>19</v>
      </c>
      <c r="I127" s="205"/>
      <c r="J127" s="202"/>
      <c r="K127" s="202"/>
      <c r="L127" s="206"/>
      <c r="M127" s="207"/>
      <c r="N127" s="208"/>
      <c r="O127" s="208"/>
      <c r="P127" s="208"/>
      <c r="Q127" s="208"/>
      <c r="R127" s="208"/>
      <c r="S127" s="208"/>
      <c r="T127" s="209"/>
      <c r="AT127" s="210" t="s">
        <v>176</v>
      </c>
      <c r="AU127" s="210" t="s">
        <v>81</v>
      </c>
      <c r="AV127" s="13" t="s">
        <v>79</v>
      </c>
      <c r="AW127" s="13" t="s">
        <v>34</v>
      </c>
      <c r="AX127" s="13" t="s">
        <v>72</v>
      </c>
      <c r="AY127" s="210" t="s">
        <v>158</v>
      </c>
    </row>
    <row r="128" spans="1:65" s="14" customFormat="1">
      <c r="B128" s="211"/>
      <c r="C128" s="212"/>
      <c r="D128" s="194" t="s">
        <v>176</v>
      </c>
      <c r="E128" s="213" t="s">
        <v>19</v>
      </c>
      <c r="F128" s="214" t="s">
        <v>2107</v>
      </c>
      <c r="G128" s="212"/>
      <c r="H128" s="215">
        <v>0.08</v>
      </c>
      <c r="I128" s="216"/>
      <c r="J128" s="212"/>
      <c r="K128" s="212"/>
      <c r="L128" s="217"/>
      <c r="M128" s="218"/>
      <c r="N128" s="219"/>
      <c r="O128" s="219"/>
      <c r="P128" s="219"/>
      <c r="Q128" s="219"/>
      <c r="R128" s="219"/>
      <c r="S128" s="219"/>
      <c r="T128" s="220"/>
      <c r="AT128" s="221" t="s">
        <v>176</v>
      </c>
      <c r="AU128" s="221" t="s">
        <v>81</v>
      </c>
      <c r="AV128" s="14" t="s">
        <v>81</v>
      </c>
      <c r="AW128" s="14" t="s">
        <v>34</v>
      </c>
      <c r="AX128" s="14" t="s">
        <v>79</v>
      </c>
      <c r="AY128" s="221" t="s">
        <v>158</v>
      </c>
    </row>
    <row r="129" spans="1:65" s="2" customFormat="1" ht="24.25" customHeight="1">
      <c r="A129" s="37"/>
      <c r="B129" s="38"/>
      <c r="C129" s="181" t="s">
        <v>211</v>
      </c>
      <c r="D129" s="181" t="s">
        <v>160</v>
      </c>
      <c r="E129" s="182" t="s">
        <v>2108</v>
      </c>
      <c r="F129" s="183" t="s">
        <v>2109</v>
      </c>
      <c r="G129" s="184" t="s">
        <v>833</v>
      </c>
      <c r="H129" s="185">
        <v>4.2999999999999997E-2</v>
      </c>
      <c r="I129" s="186"/>
      <c r="J129" s="187">
        <f>ROUND(I129*H129,2)</f>
        <v>0</v>
      </c>
      <c r="K129" s="183" t="s">
        <v>805</v>
      </c>
      <c r="L129" s="42"/>
      <c r="M129" s="188" t="s">
        <v>19</v>
      </c>
      <c r="N129" s="189" t="s">
        <v>43</v>
      </c>
      <c r="O129" s="67"/>
      <c r="P129" s="190">
        <f>O129*H129</f>
        <v>0</v>
      </c>
      <c r="Q129" s="190">
        <v>0</v>
      </c>
      <c r="R129" s="190">
        <f>Q129*H129</f>
        <v>0</v>
      </c>
      <c r="S129" s="190">
        <v>0</v>
      </c>
      <c r="T129" s="191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92" t="s">
        <v>165</v>
      </c>
      <c r="AT129" s="192" t="s">
        <v>160</v>
      </c>
      <c r="AU129" s="192" t="s">
        <v>81</v>
      </c>
      <c r="AY129" s="20" t="s">
        <v>158</v>
      </c>
      <c r="BE129" s="193">
        <f>IF(N129="základní",J129,0)</f>
        <v>0</v>
      </c>
      <c r="BF129" s="193">
        <f>IF(N129="snížená",J129,0)</f>
        <v>0</v>
      </c>
      <c r="BG129" s="193">
        <f>IF(N129="zákl. přenesená",J129,0)</f>
        <v>0</v>
      </c>
      <c r="BH129" s="193">
        <f>IF(N129="sníž. přenesená",J129,0)</f>
        <v>0</v>
      </c>
      <c r="BI129" s="193">
        <f>IF(N129="nulová",J129,0)</f>
        <v>0</v>
      </c>
      <c r="BJ129" s="20" t="s">
        <v>79</v>
      </c>
      <c r="BK129" s="193">
        <f>ROUND(I129*H129,2)</f>
        <v>0</v>
      </c>
      <c r="BL129" s="20" t="s">
        <v>165</v>
      </c>
      <c r="BM129" s="192" t="s">
        <v>2110</v>
      </c>
    </row>
    <row r="130" spans="1:65" s="2" customFormat="1" ht="45">
      <c r="A130" s="37"/>
      <c r="B130" s="38"/>
      <c r="C130" s="39"/>
      <c r="D130" s="194" t="s">
        <v>167</v>
      </c>
      <c r="E130" s="39"/>
      <c r="F130" s="195" t="s">
        <v>2111</v>
      </c>
      <c r="G130" s="39"/>
      <c r="H130" s="39"/>
      <c r="I130" s="196"/>
      <c r="J130" s="39"/>
      <c r="K130" s="39"/>
      <c r="L130" s="42"/>
      <c r="M130" s="197"/>
      <c r="N130" s="198"/>
      <c r="O130" s="67"/>
      <c r="P130" s="67"/>
      <c r="Q130" s="67"/>
      <c r="R130" s="67"/>
      <c r="S130" s="67"/>
      <c r="T130" s="68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20" t="s">
        <v>167</v>
      </c>
      <c r="AU130" s="20" t="s">
        <v>81</v>
      </c>
    </row>
    <row r="131" spans="1:65" s="14" customFormat="1">
      <c r="B131" s="211"/>
      <c r="C131" s="212"/>
      <c r="D131" s="194" t="s">
        <v>176</v>
      </c>
      <c r="E131" s="213" t="s">
        <v>19</v>
      </c>
      <c r="F131" s="214" t="s">
        <v>2112</v>
      </c>
      <c r="G131" s="212"/>
      <c r="H131" s="215">
        <v>4.2999999999999997E-2</v>
      </c>
      <c r="I131" s="216"/>
      <c r="J131" s="212"/>
      <c r="K131" s="212"/>
      <c r="L131" s="217"/>
      <c r="M131" s="218"/>
      <c r="N131" s="219"/>
      <c r="O131" s="219"/>
      <c r="P131" s="219"/>
      <c r="Q131" s="219"/>
      <c r="R131" s="219"/>
      <c r="S131" s="219"/>
      <c r="T131" s="220"/>
      <c r="AT131" s="221" t="s">
        <v>176</v>
      </c>
      <c r="AU131" s="221" t="s">
        <v>81</v>
      </c>
      <c r="AV131" s="14" t="s">
        <v>81</v>
      </c>
      <c r="AW131" s="14" t="s">
        <v>34</v>
      </c>
      <c r="AX131" s="14" t="s">
        <v>72</v>
      </c>
      <c r="AY131" s="221" t="s">
        <v>158</v>
      </c>
    </row>
    <row r="132" spans="1:65" s="15" customFormat="1">
      <c r="B132" s="222"/>
      <c r="C132" s="223"/>
      <c r="D132" s="194" t="s">
        <v>176</v>
      </c>
      <c r="E132" s="224" t="s">
        <v>19</v>
      </c>
      <c r="F132" s="225" t="s">
        <v>179</v>
      </c>
      <c r="G132" s="223"/>
      <c r="H132" s="226">
        <v>4.2999999999999997E-2</v>
      </c>
      <c r="I132" s="227"/>
      <c r="J132" s="223"/>
      <c r="K132" s="223"/>
      <c r="L132" s="228"/>
      <c r="M132" s="229"/>
      <c r="N132" s="230"/>
      <c r="O132" s="230"/>
      <c r="P132" s="230"/>
      <c r="Q132" s="230"/>
      <c r="R132" s="230"/>
      <c r="S132" s="230"/>
      <c r="T132" s="231"/>
      <c r="AT132" s="232" t="s">
        <v>176</v>
      </c>
      <c r="AU132" s="232" t="s">
        <v>81</v>
      </c>
      <c r="AV132" s="15" t="s">
        <v>165</v>
      </c>
      <c r="AW132" s="15" t="s">
        <v>34</v>
      </c>
      <c r="AX132" s="15" t="s">
        <v>79</v>
      </c>
      <c r="AY132" s="232" t="s">
        <v>158</v>
      </c>
    </row>
    <row r="133" spans="1:65" s="2" customFormat="1" ht="24.25" customHeight="1">
      <c r="A133" s="37"/>
      <c r="B133" s="38"/>
      <c r="C133" s="181" t="s">
        <v>219</v>
      </c>
      <c r="D133" s="181" t="s">
        <v>160</v>
      </c>
      <c r="E133" s="182" t="s">
        <v>831</v>
      </c>
      <c r="F133" s="183" t="s">
        <v>832</v>
      </c>
      <c r="G133" s="184" t="s">
        <v>833</v>
      </c>
      <c r="H133" s="185">
        <v>8.9999999999999993E-3</v>
      </c>
      <c r="I133" s="186"/>
      <c r="J133" s="187">
        <f>ROUND(I133*H133,2)</f>
        <v>0</v>
      </c>
      <c r="K133" s="183" t="s">
        <v>805</v>
      </c>
      <c r="L133" s="42"/>
      <c r="M133" s="188" t="s">
        <v>19</v>
      </c>
      <c r="N133" s="189" t="s">
        <v>43</v>
      </c>
      <c r="O133" s="67"/>
      <c r="P133" s="190">
        <f>O133*H133</f>
        <v>0</v>
      </c>
      <c r="Q133" s="190">
        <v>0</v>
      </c>
      <c r="R133" s="190">
        <f>Q133*H133</f>
        <v>0</v>
      </c>
      <c r="S133" s="190">
        <v>0</v>
      </c>
      <c r="T133" s="191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92" t="s">
        <v>165</v>
      </c>
      <c r="AT133" s="192" t="s">
        <v>160</v>
      </c>
      <c r="AU133" s="192" t="s">
        <v>81</v>
      </c>
      <c r="AY133" s="20" t="s">
        <v>158</v>
      </c>
      <c r="BE133" s="193">
        <f>IF(N133="základní",J133,0)</f>
        <v>0</v>
      </c>
      <c r="BF133" s="193">
        <f>IF(N133="snížená",J133,0)</f>
        <v>0</v>
      </c>
      <c r="BG133" s="193">
        <f>IF(N133="zákl. přenesená",J133,0)</f>
        <v>0</v>
      </c>
      <c r="BH133" s="193">
        <f>IF(N133="sníž. přenesená",J133,0)</f>
        <v>0</v>
      </c>
      <c r="BI133" s="193">
        <f>IF(N133="nulová",J133,0)</f>
        <v>0</v>
      </c>
      <c r="BJ133" s="20" t="s">
        <v>79</v>
      </c>
      <c r="BK133" s="193">
        <f>ROUND(I133*H133,2)</f>
        <v>0</v>
      </c>
      <c r="BL133" s="20" t="s">
        <v>165</v>
      </c>
      <c r="BM133" s="192" t="s">
        <v>2113</v>
      </c>
    </row>
    <row r="134" spans="1:65" s="2" customFormat="1" ht="45">
      <c r="A134" s="37"/>
      <c r="B134" s="38"/>
      <c r="C134" s="39"/>
      <c r="D134" s="194" t="s">
        <v>167</v>
      </c>
      <c r="E134" s="39"/>
      <c r="F134" s="195" t="s">
        <v>835</v>
      </c>
      <c r="G134" s="39"/>
      <c r="H134" s="39"/>
      <c r="I134" s="196"/>
      <c r="J134" s="39"/>
      <c r="K134" s="39"/>
      <c r="L134" s="42"/>
      <c r="M134" s="197"/>
      <c r="N134" s="198"/>
      <c r="O134" s="67"/>
      <c r="P134" s="67"/>
      <c r="Q134" s="67"/>
      <c r="R134" s="67"/>
      <c r="S134" s="67"/>
      <c r="T134" s="68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20" t="s">
        <v>167</v>
      </c>
      <c r="AU134" s="20" t="s">
        <v>81</v>
      </c>
    </row>
    <row r="135" spans="1:65" s="14" customFormat="1">
      <c r="B135" s="211"/>
      <c r="C135" s="212"/>
      <c r="D135" s="194" t="s">
        <v>176</v>
      </c>
      <c r="E135" s="213" t="s">
        <v>19</v>
      </c>
      <c r="F135" s="214" t="s">
        <v>2114</v>
      </c>
      <c r="G135" s="212"/>
      <c r="H135" s="215">
        <v>8.9999999999999993E-3</v>
      </c>
      <c r="I135" s="216"/>
      <c r="J135" s="212"/>
      <c r="K135" s="212"/>
      <c r="L135" s="217"/>
      <c r="M135" s="218"/>
      <c r="N135" s="219"/>
      <c r="O135" s="219"/>
      <c r="P135" s="219"/>
      <c r="Q135" s="219"/>
      <c r="R135" s="219"/>
      <c r="S135" s="219"/>
      <c r="T135" s="220"/>
      <c r="AT135" s="221" t="s">
        <v>176</v>
      </c>
      <c r="AU135" s="221" t="s">
        <v>81</v>
      </c>
      <c r="AV135" s="14" t="s">
        <v>81</v>
      </c>
      <c r="AW135" s="14" t="s">
        <v>34</v>
      </c>
      <c r="AX135" s="14" t="s">
        <v>72</v>
      </c>
      <c r="AY135" s="221" t="s">
        <v>158</v>
      </c>
    </row>
    <row r="136" spans="1:65" s="15" customFormat="1">
      <c r="B136" s="222"/>
      <c r="C136" s="223"/>
      <c r="D136" s="194" t="s">
        <v>176</v>
      </c>
      <c r="E136" s="224" t="s">
        <v>19</v>
      </c>
      <c r="F136" s="225" t="s">
        <v>179</v>
      </c>
      <c r="G136" s="223"/>
      <c r="H136" s="226">
        <v>8.9999999999999993E-3</v>
      </c>
      <c r="I136" s="227"/>
      <c r="J136" s="223"/>
      <c r="K136" s="223"/>
      <c r="L136" s="228"/>
      <c r="M136" s="229"/>
      <c r="N136" s="230"/>
      <c r="O136" s="230"/>
      <c r="P136" s="230"/>
      <c r="Q136" s="230"/>
      <c r="R136" s="230"/>
      <c r="S136" s="230"/>
      <c r="T136" s="231"/>
      <c r="AT136" s="232" t="s">
        <v>176</v>
      </c>
      <c r="AU136" s="232" t="s">
        <v>81</v>
      </c>
      <c r="AV136" s="15" t="s">
        <v>165</v>
      </c>
      <c r="AW136" s="15" t="s">
        <v>34</v>
      </c>
      <c r="AX136" s="15" t="s">
        <v>79</v>
      </c>
      <c r="AY136" s="232" t="s">
        <v>158</v>
      </c>
    </row>
    <row r="137" spans="1:65" s="2" customFormat="1" ht="24.25" customHeight="1">
      <c r="A137" s="37"/>
      <c r="B137" s="38"/>
      <c r="C137" s="181" t="s">
        <v>227</v>
      </c>
      <c r="D137" s="181" t="s">
        <v>160</v>
      </c>
      <c r="E137" s="182" t="s">
        <v>2115</v>
      </c>
      <c r="F137" s="183" t="s">
        <v>2116</v>
      </c>
      <c r="G137" s="184" t="s">
        <v>833</v>
      </c>
      <c r="H137" s="185">
        <v>4.2999999999999997E-2</v>
      </c>
      <c r="I137" s="186"/>
      <c r="J137" s="187">
        <f>ROUND(I137*H137,2)</f>
        <v>0</v>
      </c>
      <c r="K137" s="183" t="s">
        <v>805</v>
      </c>
      <c r="L137" s="42"/>
      <c r="M137" s="188" t="s">
        <v>19</v>
      </c>
      <c r="N137" s="189" t="s">
        <v>43</v>
      </c>
      <c r="O137" s="67"/>
      <c r="P137" s="190">
        <f>O137*H137</f>
        <v>0</v>
      </c>
      <c r="Q137" s="190">
        <v>0</v>
      </c>
      <c r="R137" s="190">
        <f>Q137*H137</f>
        <v>0</v>
      </c>
      <c r="S137" s="190">
        <v>0</v>
      </c>
      <c r="T137" s="191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92" t="s">
        <v>165</v>
      </c>
      <c r="AT137" s="192" t="s">
        <v>160</v>
      </c>
      <c r="AU137" s="192" t="s">
        <v>81</v>
      </c>
      <c r="AY137" s="20" t="s">
        <v>158</v>
      </c>
      <c r="BE137" s="193">
        <f>IF(N137="základní",J137,0)</f>
        <v>0</v>
      </c>
      <c r="BF137" s="193">
        <f>IF(N137="snížená",J137,0)</f>
        <v>0</v>
      </c>
      <c r="BG137" s="193">
        <f>IF(N137="zákl. přenesená",J137,0)</f>
        <v>0</v>
      </c>
      <c r="BH137" s="193">
        <f>IF(N137="sníž. přenesená",J137,0)</f>
        <v>0</v>
      </c>
      <c r="BI137" s="193">
        <f>IF(N137="nulová",J137,0)</f>
        <v>0</v>
      </c>
      <c r="BJ137" s="20" t="s">
        <v>79</v>
      </c>
      <c r="BK137" s="193">
        <f>ROUND(I137*H137,2)</f>
        <v>0</v>
      </c>
      <c r="BL137" s="20" t="s">
        <v>165</v>
      </c>
      <c r="BM137" s="192" t="s">
        <v>2117</v>
      </c>
    </row>
    <row r="138" spans="1:65" s="2" customFormat="1" ht="54">
      <c r="A138" s="37"/>
      <c r="B138" s="38"/>
      <c r="C138" s="39"/>
      <c r="D138" s="194" t="s">
        <v>167</v>
      </c>
      <c r="E138" s="39"/>
      <c r="F138" s="195" t="s">
        <v>2118</v>
      </c>
      <c r="G138" s="39"/>
      <c r="H138" s="39"/>
      <c r="I138" s="196"/>
      <c r="J138" s="39"/>
      <c r="K138" s="39"/>
      <c r="L138" s="42"/>
      <c r="M138" s="197"/>
      <c r="N138" s="198"/>
      <c r="O138" s="67"/>
      <c r="P138" s="67"/>
      <c r="Q138" s="67"/>
      <c r="R138" s="67"/>
      <c r="S138" s="67"/>
      <c r="T138" s="68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20" t="s">
        <v>167</v>
      </c>
      <c r="AU138" s="20" t="s">
        <v>81</v>
      </c>
    </row>
    <row r="139" spans="1:65" s="14" customFormat="1">
      <c r="B139" s="211"/>
      <c r="C139" s="212"/>
      <c r="D139" s="194" t="s">
        <v>176</v>
      </c>
      <c r="E139" s="213" t="s">
        <v>19</v>
      </c>
      <c r="F139" s="214" t="s">
        <v>2119</v>
      </c>
      <c r="G139" s="212"/>
      <c r="H139" s="215">
        <v>4.2999999999999997E-2</v>
      </c>
      <c r="I139" s="216"/>
      <c r="J139" s="212"/>
      <c r="K139" s="212"/>
      <c r="L139" s="217"/>
      <c r="M139" s="218"/>
      <c r="N139" s="219"/>
      <c r="O139" s="219"/>
      <c r="P139" s="219"/>
      <c r="Q139" s="219"/>
      <c r="R139" s="219"/>
      <c r="S139" s="219"/>
      <c r="T139" s="220"/>
      <c r="AT139" s="221" t="s">
        <v>176</v>
      </c>
      <c r="AU139" s="221" t="s">
        <v>81</v>
      </c>
      <c r="AV139" s="14" t="s">
        <v>81</v>
      </c>
      <c r="AW139" s="14" t="s">
        <v>34</v>
      </c>
      <c r="AX139" s="14" t="s">
        <v>72</v>
      </c>
      <c r="AY139" s="221" t="s">
        <v>158</v>
      </c>
    </row>
    <row r="140" spans="1:65" s="15" customFormat="1">
      <c r="B140" s="222"/>
      <c r="C140" s="223"/>
      <c r="D140" s="194" t="s">
        <v>176</v>
      </c>
      <c r="E140" s="224" t="s">
        <v>19</v>
      </c>
      <c r="F140" s="225" t="s">
        <v>179</v>
      </c>
      <c r="G140" s="223"/>
      <c r="H140" s="226">
        <v>4.2999999999999997E-2</v>
      </c>
      <c r="I140" s="227"/>
      <c r="J140" s="223"/>
      <c r="K140" s="223"/>
      <c r="L140" s="228"/>
      <c r="M140" s="229"/>
      <c r="N140" s="230"/>
      <c r="O140" s="230"/>
      <c r="P140" s="230"/>
      <c r="Q140" s="230"/>
      <c r="R140" s="230"/>
      <c r="S140" s="230"/>
      <c r="T140" s="231"/>
      <c r="AT140" s="232" t="s">
        <v>176</v>
      </c>
      <c r="AU140" s="232" t="s">
        <v>81</v>
      </c>
      <c r="AV140" s="15" t="s">
        <v>165</v>
      </c>
      <c r="AW140" s="15" t="s">
        <v>34</v>
      </c>
      <c r="AX140" s="15" t="s">
        <v>79</v>
      </c>
      <c r="AY140" s="232" t="s">
        <v>158</v>
      </c>
    </row>
    <row r="141" spans="1:65" s="2" customFormat="1" ht="24.25" customHeight="1">
      <c r="A141" s="37"/>
      <c r="B141" s="38"/>
      <c r="C141" s="181" t="s">
        <v>235</v>
      </c>
      <c r="D141" s="181" t="s">
        <v>160</v>
      </c>
      <c r="E141" s="182" t="s">
        <v>836</v>
      </c>
      <c r="F141" s="183" t="s">
        <v>837</v>
      </c>
      <c r="G141" s="184" t="s">
        <v>833</v>
      </c>
      <c r="H141" s="185">
        <v>8.9999999999999993E-3</v>
      </c>
      <c r="I141" s="186"/>
      <c r="J141" s="187">
        <f>ROUND(I141*H141,2)</f>
        <v>0</v>
      </c>
      <c r="K141" s="183" t="s">
        <v>805</v>
      </c>
      <c r="L141" s="42"/>
      <c r="M141" s="188" t="s">
        <v>19</v>
      </c>
      <c r="N141" s="189" t="s">
        <v>43</v>
      </c>
      <c r="O141" s="67"/>
      <c r="P141" s="190">
        <f>O141*H141</f>
        <v>0</v>
      </c>
      <c r="Q141" s="190">
        <v>0</v>
      </c>
      <c r="R141" s="190">
        <f>Q141*H141</f>
        <v>0</v>
      </c>
      <c r="S141" s="190">
        <v>0</v>
      </c>
      <c r="T141" s="191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92" t="s">
        <v>165</v>
      </c>
      <c r="AT141" s="192" t="s">
        <v>160</v>
      </c>
      <c r="AU141" s="192" t="s">
        <v>81</v>
      </c>
      <c r="AY141" s="20" t="s">
        <v>158</v>
      </c>
      <c r="BE141" s="193">
        <f>IF(N141="základní",J141,0)</f>
        <v>0</v>
      </c>
      <c r="BF141" s="193">
        <f>IF(N141="snížená",J141,0)</f>
        <v>0</v>
      </c>
      <c r="BG141" s="193">
        <f>IF(N141="zákl. přenesená",J141,0)</f>
        <v>0</v>
      </c>
      <c r="BH141" s="193">
        <f>IF(N141="sníž. přenesená",J141,0)</f>
        <v>0</v>
      </c>
      <c r="BI141" s="193">
        <f>IF(N141="nulová",J141,0)</f>
        <v>0</v>
      </c>
      <c r="BJ141" s="20" t="s">
        <v>79</v>
      </c>
      <c r="BK141" s="193">
        <f>ROUND(I141*H141,2)</f>
        <v>0</v>
      </c>
      <c r="BL141" s="20" t="s">
        <v>165</v>
      </c>
      <c r="BM141" s="192" t="s">
        <v>2120</v>
      </c>
    </row>
    <row r="142" spans="1:65" s="2" customFormat="1" ht="54">
      <c r="A142" s="37"/>
      <c r="B142" s="38"/>
      <c r="C142" s="39"/>
      <c r="D142" s="194" t="s">
        <v>167</v>
      </c>
      <c r="E142" s="39"/>
      <c r="F142" s="195" t="s">
        <v>839</v>
      </c>
      <c r="G142" s="39"/>
      <c r="H142" s="39"/>
      <c r="I142" s="196"/>
      <c r="J142" s="39"/>
      <c r="K142" s="39"/>
      <c r="L142" s="42"/>
      <c r="M142" s="197"/>
      <c r="N142" s="198"/>
      <c r="O142" s="67"/>
      <c r="P142" s="67"/>
      <c r="Q142" s="67"/>
      <c r="R142" s="67"/>
      <c r="S142" s="67"/>
      <c r="T142" s="68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20" t="s">
        <v>167</v>
      </c>
      <c r="AU142" s="20" t="s">
        <v>81</v>
      </c>
    </row>
    <row r="143" spans="1:65" s="14" customFormat="1">
      <c r="B143" s="211"/>
      <c r="C143" s="212"/>
      <c r="D143" s="194" t="s">
        <v>176</v>
      </c>
      <c r="E143" s="213" t="s">
        <v>19</v>
      </c>
      <c r="F143" s="214" t="s">
        <v>2114</v>
      </c>
      <c r="G143" s="212"/>
      <c r="H143" s="215">
        <v>8.9999999999999993E-3</v>
      </c>
      <c r="I143" s="216"/>
      <c r="J143" s="212"/>
      <c r="K143" s="212"/>
      <c r="L143" s="217"/>
      <c r="M143" s="218"/>
      <c r="N143" s="219"/>
      <c r="O143" s="219"/>
      <c r="P143" s="219"/>
      <c r="Q143" s="219"/>
      <c r="R143" s="219"/>
      <c r="S143" s="219"/>
      <c r="T143" s="220"/>
      <c r="AT143" s="221" t="s">
        <v>176</v>
      </c>
      <c r="AU143" s="221" t="s">
        <v>81</v>
      </c>
      <c r="AV143" s="14" t="s">
        <v>81</v>
      </c>
      <c r="AW143" s="14" t="s">
        <v>34</v>
      </c>
      <c r="AX143" s="14" t="s">
        <v>72</v>
      </c>
      <c r="AY143" s="221" t="s">
        <v>158</v>
      </c>
    </row>
    <row r="144" spans="1:65" s="15" customFormat="1">
      <c r="B144" s="222"/>
      <c r="C144" s="223"/>
      <c r="D144" s="194" t="s">
        <v>176</v>
      </c>
      <c r="E144" s="224" t="s">
        <v>19</v>
      </c>
      <c r="F144" s="225" t="s">
        <v>179</v>
      </c>
      <c r="G144" s="223"/>
      <c r="H144" s="226">
        <v>8.9999999999999993E-3</v>
      </c>
      <c r="I144" s="227"/>
      <c r="J144" s="223"/>
      <c r="K144" s="223"/>
      <c r="L144" s="228"/>
      <c r="M144" s="229"/>
      <c r="N144" s="230"/>
      <c r="O144" s="230"/>
      <c r="P144" s="230"/>
      <c r="Q144" s="230"/>
      <c r="R144" s="230"/>
      <c r="S144" s="230"/>
      <c r="T144" s="231"/>
      <c r="AT144" s="232" t="s">
        <v>176</v>
      </c>
      <c r="AU144" s="232" t="s">
        <v>81</v>
      </c>
      <c r="AV144" s="15" t="s">
        <v>165</v>
      </c>
      <c r="AW144" s="15" t="s">
        <v>34</v>
      </c>
      <c r="AX144" s="15" t="s">
        <v>79</v>
      </c>
      <c r="AY144" s="232" t="s">
        <v>158</v>
      </c>
    </row>
    <row r="145" spans="1:65" s="2" customFormat="1" ht="24.25" customHeight="1">
      <c r="A145" s="37"/>
      <c r="B145" s="38"/>
      <c r="C145" s="181" t="s">
        <v>243</v>
      </c>
      <c r="D145" s="181" t="s">
        <v>160</v>
      </c>
      <c r="E145" s="182" t="s">
        <v>858</v>
      </c>
      <c r="F145" s="183" t="s">
        <v>859</v>
      </c>
      <c r="G145" s="184" t="s">
        <v>375</v>
      </c>
      <c r="H145" s="185">
        <v>4</v>
      </c>
      <c r="I145" s="186"/>
      <c r="J145" s="187">
        <f>ROUND(I145*H145,2)</f>
        <v>0</v>
      </c>
      <c r="K145" s="183" t="s">
        <v>805</v>
      </c>
      <c r="L145" s="42"/>
      <c r="M145" s="188" t="s">
        <v>19</v>
      </c>
      <c r="N145" s="189" t="s">
        <v>43</v>
      </c>
      <c r="O145" s="67"/>
      <c r="P145" s="190">
        <f>O145*H145</f>
        <v>0</v>
      </c>
      <c r="Q145" s="190">
        <v>0</v>
      </c>
      <c r="R145" s="190">
        <f>Q145*H145</f>
        <v>0</v>
      </c>
      <c r="S145" s="190">
        <v>0</v>
      </c>
      <c r="T145" s="191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92" t="s">
        <v>165</v>
      </c>
      <c r="AT145" s="192" t="s">
        <v>160</v>
      </c>
      <c r="AU145" s="192" t="s">
        <v>81</v>
      </c>
      <c r="AY145" s="20" t="s">
        <v>158</v>
      </c>
      <c r="BE145" s="193">
        <f>IF(N145="základní",J145,0)</f>
        <v>0</v>
      </c>
      <c r="BF145" s="193">
        <f>IF(N145="snížená",J145,0)</f>
        <v>0</v>
      </c>
      <c r="BG145" s="193">
        <f>IF(N145="zákl. přenesená",J145,0)</f>
        <v>0</v>
      </c>
      <c r="BH145" s="193">
        <f>IF(N145="sníž. přenesená",J145,0)</f>
        <v>0</v>
      </c>
      <c r="BI145" s="193">
        <f>IF(N145="nulová",J145,0)</f>
        <v>0</v>
      </c>
      <c r="BJ145" s="20" t="s">
        <v>79</v>
      </c>
      <c r="BK145" s="193">
        <f>ROUND(I145*H145,2)</f>
        <v>0</v>
      </c>
      <c r="BL145" s="20" t="s">
        <v>165</v>
      </c>
      <c r="BM145" s="192" t="s">
        <v>2121</v>
      </c>
    </row>
    <row r="146" spans="1:65" s="2" customFormat="1" ht="27">
      <c r="A146" s="37"/>
      <c r="B146" s="38"/>
      <c r="C146" s="39"/>
      <c r="D146" s="194" t="s">
        <v>167</v>
      </c>
      <c r="E146" s="39"/>
      <c r="F146" s="195" t="s">
        <v>861</v>
      </c>
      <c r="G146" s="39"/>
      <c r="H146" s="39"/>
      <c r="I146" s="196"/>
      <c r="J146" s="39"/>
      <c r="K146" s="39"/>
      <c r="L146" s="42"/>
      <c r="M146" s="197"/>
      <c r="N146" s="198"/>
      <c r="O146" s="67"/>
      <c r="P146" s="67"/>
      <c r="Q146" s="67"/>
      <c r="R146" s="67"/>
      <c r="S146" s="67"/>
      <c r="T146" s="68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20" t="s">
        <v>167</v>
      </c>
      <c r="AU146" s="20" t="s">
        <v>81</v>
      </c>
    </row>
    <row r="147" spans="1:65" s="13" customFormat="1">
      <c r="B147" s="201"/>
      <c r="C147" s="202"/>
      <c r="D147" s="194" t="s">
        <v>176</v>
      </c>
      <c r="E147" s="203" t="s">
        <v>19</v>
      </c>
      <c r="F147" s="204" t="s">
        <v>2122</v>
      </c>
      <c r="G147" s="202"/>
      <c r="H147" s="203" t="s">
        <v>19</v>
      </c>
      <c r="I147" s="205"/>
      <c r="J147" s="202"/>
      <c r="K147" s="202"/>
      <c r="L147" s="206"/>
      <c r="M147" s="207"/>
      <c r="N147" s="208"/>
      <c r="O147" s="208"/>
      <c r="P147" s="208"/>
      <c r="Q147" s="208"/>
      <c r="R147" s="208"/>
      <c r="S147" s="208"/>
      <c r="T147" s="209"/>
      <c r="AT147" s="210" t="s">
        <v>176</v>
      </c>
      <c r="AU147" s="210" t="s">
        <v>81</v>
      </c>
      <c r="AV147" s="13" t="s">
        <v>79</v>
      </c>
      <c r="AW147" s="13" t="s">
        <v>34</v>
      </c>
      <c r="AX147" s="13" t="s">
        <v>72</v>
      </c>
      <c r="AY147" s="210" t="s">
        <v>158</v>
      </c>
    </row>
    <row r="148" spans="1:65" s="14" customFormat="1">
      <c r="B148" s="211"/>
      <c r="C148" s="212"/>
      <c r="D148" s="194" t="s">
        <v>176</v>
      </c>
      <c r="E148" s="213" t="s">
        <v>19</v>
      </c>
      <c r="F148" s="214" t="s">
        <v>2123</v>
      </c>
      <c r="G148" s="212"/>
      <c r="H148" s="215">
        <v>4</v>
      </c>
      <c r="I148" s="216"/>
      <c r="J148" s="212"/>
      <c r="K148" s="212"/>
      <c r="L148" s="217"/>
      <c r="M148" s="218"/>
      <c r="N148" s="219"/>
      <c r="O148" s="219"/>
      <c r="P148" s="219"/>
      <c r="Q148" s="219"/>
      <c r="R148" s="219"/>
      <c r="S148" s="219"/>
      <c r="T148" s="220"/>
      <c r="AT148" s="221" t="s">
        <v>176</v>
      </c>
      <c r="AU148" s="221" t="s">
        <v>81</v>
      </c>
      <c r="AV148" s="14" t="s">
        <v>81</v>
      </c>
      <c r="AW148" s="14" t="s">
        <v>34</v>
      </c>
      <c r="AX148" s="14" t="s">
        <v>72</v>
      </c>
      <c r="AY148" s="221" t="s">
        <v>158</v>
      </c>
    </row>
    <row r="149" spans="1:65" s="15" customFormat="1">
      <c r="B149" s="222"/>
      <c r="C149" s="223"/>
      <c r="D149" s="194" t="s">
        <v>176</v>
      </c>
      <c r="E149" s="224" t="s">
        <v>19</v>
      </c>
      <c r="F149" s="225" t="s">
        <v>179</v>
      </c>
      <c r="G149" s="223"/>
      <c r="H149" s="226">
        <v>4</v>
      </c>
      <c r="I149" s="227"/>
      <c r="J149" s="223"/>
      <c r="K149" s="223"/>
      <c r="L149" s="228"/>
      <c r="M149" s="229"/>
      <c r="N149" s="230"/>
      <c r="O149" s="230"/>
      <c r="P149" s="230"/>
      <c r="Q149" s="230"/>
      <c r="R149" s="230"/>
      <c r="S149" s="230"/>
      <c r="T149" s="231"/>
      <c r="AT149" s="232" t="s">
        <v>176</v>
      </c>
      <c r="AU149" s="232" t="s">
        <v>81</v>
      </c>
      <c r="AV149" s="15" t="s">
        <v>165</v>
      </c>
      <c r="AW149" s="15" t="s">
        <v>34</v>
      </c>
      <c r="AX149" s="15" t="s">
        <v>79</v>
      </c>
      <c r="AY149" s="232" t="s">
        <v>158</v>
      </c>
    </row>
    <row r="150" spans="1:65" s="2" customFormat="1" ht="16.5" customHeight="1">
      <c r="A150" s="37"/>
      <c r="B150" s="38"/>
      <c r="C150" s="181" t="s">
        <v>8</v>
      </c>
      <c r="D150" s="181" t="s">
        <v>160</v>
      </c>
      <c r="E150" s="182" t="s">
        <v>2124</v>
      </c>
      <c r="F150" s="183" t="s">
        <v>2125</v>
      </c>
      <c r="G150" s="184" t="s">
        <v>375</v>
      </c>
      <c r="H150" s="185">
        <v>4</v>
      </c>
      <c r="I150" s="186"/>
      <c r="J150" s="187">
        <f>ROUND(I150*H150,2)</f>
        <v>0</v>
      </c>
      <c r="K150" s="183" t="s">
        <v>805</v>
      </c>
      <c r="L150" s="42"/>
      <c r="M150" s="188" t="s">
        <v>19</v>
      </c>
      <c r="N150" s="189" t="s">
        <v>43</v>
      </c>
      <c r="O150" s="67"/>
      <c r="P150" s="190">
        <f>O150*H150</f>
        <v>0</v>
      </c>
      <c r="Q150" s="190">
        <v>0</v>
      </c>
      <c r="R150" s="190">
        <f>Q150*H150</f>
        <v>0</v>
      </c>
      <c r="S150" s="190">
        <v>0</v>
      </c>
      <c r="T150" s="191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92" t="s">
        <v>165</v>
      </c>
      <c r="AT150" s="192" t="s">
        <v>160</v>
      </c>
      <c r="AU150" s="192" t="s">
        <v>81</v>
      </c>
      <c r="AY150" s="20" t="s">
        <v>158</v>
      </c>
      <c r="BE150" s="193">
        <f>IF(N150="základní",J150,0)</f>
        <v>0</v>
      </c>
      <c r="BF150" s="193">
        <f>IF(N150="snížená",J150,0)</f>
        <v>0</v>
      </c>
      <c r="BG150" s="193">
        <f>IF(N150="zákl. přenesená",J150,0)</f>
        <v>0</v>
      </c>
      <c r="BH150" s="193">
        <f>IF(N150="sníž. přenesená",J150,0)</f>
        <v>0</v>
      </c>
      <c r="BI150" s="193">
        <f>IF(N150="nulová",J150,0)</f>
        <v>0</v>
      </c>
      <c r="BJ150" s="20" t="s">
        <v>79</v>
      </c>
      <c r="BK150" s="193">
        <f>ROUND(I150*H150,2)</f>
        <v>0</v>
      </c>
      <c r="BL150" s="20" t="s">
        <v>165</v>
      </c>
      <c r="BM150" s="192" t="s">
        <v>2126</v>
      </c>
    </row>
    <row r="151" spans="1:65" s="2" customFormat="1" ht="27">
      <c r="A151" s="37"/>
      <c r="B151" s="38"/>
      <c r="C151" s="39"/>
      <c r="D151" s="194" t="s">
        <v>167</v>
      </c>
      <c r="E151" s="39"/>
      <c r="F151" s="195" t="s">
        <v>2127</v>
      </c>
      <c r="G151" s="39"/>
      <c r="H151" s="39"/>
      <c r="I151" s="196"/>
      <c r="J151" s="39"/>
      <c r="K151" s="39"/>
      <c r="L151" s="42"/>
      <c r="M151" s="197"/>
      <c r="N151" s="198"/>
      <c r="O151" s="67"/>
      <c r="P151" s="67"/>
      <c r="Q151" s="67"/>
      <c r="R151" s="67"/>
      <c r="S151" s="67"/>
      <c r="T151" s="68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20" t="s">
        <v>167</v>
      </c>
      <c r="AU151" s="20" t="s">
        <v>81</v>
      </c>
    </row>
    <row r="152" spans="1:65" s="13" customFormat="1" ht="20">
      <c r="B152" s="201"/>
      <c r="C152" s="202"/>
      <c r="D152" s="194" t="s">
        <v>176</v>
      </c>
      <c r="E152" s="203" t="s">
        <v>19</v>
      </c>
      <c r="F152" s="204" t="s">
        <v>2128</v>
      </c>
      <c r="G152" s="202"/>
      <c r="H152" s="203" t="s">
        <v>19</v>
      </c>
      <c r="I152" s="205"/>
      <c r="J152" s="202"/>
      <c r="K152" s="202"/>
      <c r="L152" s="206"/>
      <c r="M152" s="207"/>
      <c r="N152" s="208"/>
      <c r="O152" s="208"/>
      <c r="P152" s="208"/>
      <c r="Q152" s="208"/>
      <c r="R152" s="208"/>
      <c r="S152" s="208"/>
      <c r="T152" s="209"/>
      <c r="AT152" s="210" t="s">
        <v>176</v>
      </c>
      <c r="AU152" s="210" t="s">
        <v>81</v>
      </c>
      <c r="AV152" s="13" t="s">
        <v>79</v>
      </c>
      <c r="AW152" s="13" t="s">
        <v>34</v>
      </c>
      <c r="AX152" s="13" t="s">
        <v>72</v>
      </c>
      <c r="AY152" s="210" t="s">
        <v>158</v>
      </c>
    </row>
    <row r="153" spans="1:65" s="14" customFormat="1">
      <c r="B153" s="211"/>
      <c r="C153" s="212"/>
      <c r="D153" s="194" t="s">
        <v>176</v>
      </c>
      <c r="E153" s="213" t="s">
        <v>19</v>
      </c>
      <c r="F153" s="214" t="s">
        <v>2123</v>
      </c>
      <c r="G153" s="212"/>
      <c r="H153" s="215">
        <v>4</v>
      </c>
      <c r="I153" s="216"/>
      <c r="J153" s="212"/>
      <c r="K153" s="212"/>
      <c r="L153" s="217"/>
      <c r="M153" s="218"/>
      <c r="N153" s="219"/>
      <c r="O153" s="219"/>
      <c r="P153" s="219"/>
      <c r="Q153" s="219"/>
      <c r="R153" s="219"/>
      <c r="S153" s="219"/>
      <c r="T153" s="220"/>
      <c r="AT153" s="221" t="s">
        <v>176</v>
      </c>
      <c r="AU153" s="221" t="s">
        <v>81</v>
      </c>
      <c r="AV153" s="14" t="s">
        <v>81</v>
      </c>
      <c r="AW153" s="14" t="s">
        <v>34</v>
      </c>
      <c r="AX153" s="14" t="s">
        <v>72</v>
      </c>
      <c r="AY153" s="221" t="s">
        <v>158</v>
      </c>
    </row>
    <row r="154" spans="1:65" s="15" customFormat="1">
      <c r="B154" s="222"/>
      <c r="C154" s="223"/>
      <c r="D154" s="194" t="s">
        <v>176</v>
      </c>
      <c r="E154" s="224" t="s">
        <v>19</v>
      </c>
      <c r="F154" s="225" t="s">
        <v>179</v>
      </c>
      <c r="G154" s="223"/>
      <c r="H154" s="226">
        <v>4</v>
      </c>
      <c r="I154" s="227"/>
      <c r="J154" s="223"/>
      <c r="K154" s="223"/>
      <c r="L154" s="228"/>
      <c r="M154" s="229"/>
      <c r="N154" s="230"/>
      <c r="O154" s="230"/>
      <c r="P154" s="230"/>
      <c r="Q154" s="230"/>
      <c r="R154" s="230"/>
      <c r="S154" s="230"/>
      <c r="T154" s="231"/>
      <c r="AT154" s="232" t="s">
        <v>176</v>
      </c>
      <c r="AU154" s="232" t="s">
        <v>81</v>
      </c>
      <c r="AV154" s="15" t="s">
        <v>165</v>
      </c>
      <c r="AW154" s="15" t="s">
        <v>34</v>
      </c>
      <c r="AX154" s="15" t="s">
        <v>79</v>
      </c>
      <c r="AY154" s="232" t="s">
        <v>158</v>
      </c>
    </row>
    <row r="155" spans="1:65" s="2" customFormat="1" ht="24.25" customHeight="1">
      <c r="A155" s="37"/>
      <c r="B155" s="38"/>
      <c r="C155" s="181" t="s">
        <v>256</v>
      </c>
      <c r="D155" s="181" t="s">
        <v>160</v>
      </c>
      <c r="E155" s="182" t="s">
        <v>864</v>
      </c>
      <c r="F155" s="183" t="s">
        <v>865</v>
      </c>
      <c r="G155" s="184" t="s">
        <v>833</v>
      </c>
      <c r="H155" s="185">
        <v>8.7999999999999995E-2</v>
      </c>
      <c r="I155" s="186"/>
      <c r="J155" s="187">
        <f>ROUND(I155*H155,2)</f>
        <v>0</v>
      </c>
      <c r="K155" s="183" t="s">
        <v>805</v>
      </c>
      <c r="L155" s="42"/>
      <c r="M155" s="188" t="s">
        <v>19</v>
      </c>
      <c r="N155" s="189" t="s">
        <v>43</v>
      </c>
      <c r="O155" s="67"/>
      <c r="P155" s="190">
        <f>O155*H155</f>
        <v>0</v>
      </c>
      <c r="Q155" s="190">
        <v>0</v>
      </c>
      <c r="R155" s="190">
        <f>Q155*H155</f>
        <v>0</v>
      </c>
      <c r="S155" s="190">
        <v>0</v>
      </c>
      <c r="T155" s="191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92" t="s">
        <v>165</v>
      </c>
      <c r="AT155" s="192" t="s">
        <v>160</v>
      </c>
      <c r="AU155" s="192" t="s">
        <v>81</v>
      </c>
      <c r="AY155" s="20" t="s">
        <v>158</v>
      </c>
      <c r="BE155" s="193">
        <f>IF(N155="základní",J155,0)</f>
        <v>0</v>
      </c>
      <c r="BF155" s="193">
        <f>IF(N155="snížená",J155,0)</f>
        <v>0</v>
      </c>
      <c r="BG155" s="193">
        <f>IF(N155="zákl. přenesená",J155,0)</f>
        <v>0</v>
      </c>
      <c r="BH155" s="193">
        <f>IF(N155="sníž. přenesená",J155,0)</f>
        <v>0</v>
      </c>
      <c r="BI155" s="193">
        <f>IF(N155="nulová",J155,0)</f>
        <v>0</v>
      </c>
      <c r="BJ155" s="20" t="s">
        <v>79</v>
      </c>
      <c r="BK155" s="193">
        <f>ROUND(I155*H155,2)</f>
        <v>0</v>
      </c>
      <c r="BL155" s="20" t="s">
        <v>165</v>
      </c>
      <c r="BM155" s="192" t="s">
        <v>2129</v>
      </c>
    </row>
    <row r="156" spans="1:65" s="2" customFormat="1" ht="72">
      <c r="A156" s="37"/>
      <c r="B156" s="38"/>
      <c r="C156" s="39"/>
      <c r="D156" s="194" t="s">
        <v>167</v>
      </c>
      <c r="E156" s="39"/>
      <c r="F156" s="195" t="s">
        <v>867</v>
      </c>
      <c r="G156" s="39"/>
      <c r="H156" s="39"/>
      <c r="I156" s="196"/>
      <c r="J156" s="39"/>
      <c r="K156" s="39"/>
      <c r="L156" s="42"/>
      <c r="M156" s="197"/>
      <c r="N156" s="198"/>
      <c r="O156" s="67"/>
      <c r="P156" s="67"/>
      <c r="Q156" s="67"/>
      <c r="R156" s="67"/>
      <c r="S156" s="67"/>
      <c r="T156" s="68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20" t="s">
        <v>167</v>
      </c>
      <c r="AU156" s="20" t="s">
        <v>81</v>
      </c>
    </row>
    <row r="157" spans="1:65" s="13" customFormat="1">
      <c r="B157" s="201"/>
      <c r="C157" s="202"/>
      <c r="D157" s="194" t="s">
        <v>176</v>
      </c>
      <c r="E157" s="203" t="s">
        <v>19</v>
      </c>
      <c r="F157" s="204" t="s">
        <v>2130</v>
      </c>
      <c r="G157" s="202"/>
      <c r="H157" s="203" t="s">
        <v>19</v>
      </c>
      <c r="I157" s="205"/>
      <c r="J157" s="202"/>
      <c r="K157" s="202"/>
      <c r="L157" s="206"/>
      <c r="M157" s="207"/>
      <c r="N157" s="208"/>
      <c r="O157" s="208"/>
      <c r="P157" s="208"/>
      <c r="Q157" s="208"/>
      <c r="R157" s="208"/>
      <c r="S157" s="208"/>
      <c r="T157" s="209"/>
      <c r="AT157" s="210" t="s">
        <v>176</v>
      </c>
      <c r="AU157" s="210" t="s">
        <v>81</v>
      </c>
      <c r="AV157" s="13" t="s">
        <v>79</v>
      </c>
      <c r="AW157" s="13" t="s">
        <v>34</v>
      </c>
      <c r="AX157" s="13" t="s">
        <v>72</v>
      </c>
      <c r="AY157" s="210" t="s">
        <v>158</v>
      </c>
    </row>
    <row r="158" spans="1:65" s="14" customFormat="1">
      <c r="B158" s="211"/>
      <c r="C158" s="212"/>
      <c r="D158" s="194" t="s">
        <v>176</v>
      </c>
      <c r="E158" s="213" t="s">
        <v>19</v>
      </c>
      <c r="F158" s="214" t="s">
        <v>2131</v>
      </c>
      <c r="G158" s="212"/>
      <c r="H158" s="215">
        <v>2.1999999999999999E-2</v>
      </c>
      <c r="I158" s="216"/>
      <c r="J158" s="212"/>
      <c r="K158" s="212"/>
      <c r="L158" s="217"/>
      <c r="M158" s="218"/>
      <c r="N158" s="219"/>
      <c r="O158" s="219"/>
      <c r="P158" s="219"/>
      <c r="Q158" s="219"/>
      <c r="R158" s="219"/>
      <c r="S158" s="219"/>
      <c r="T158" s="220"/>
      <c r="AT158" s="221" t="s">
        <v>176</v>
      </c>
      <c r="AU158" s="221" t="s">
        <v>81</v>
      </c>
      <c r="AV158" s="14" t="s">
        <v>81</v>
      </c>
      <c r="AW158" s="14" t="s">
        <v>34</v>
      </c>
      <c r="AX158" s="14" t="s">
        <v>72</v>
      </c>
      <c r="AY158" s="221" t="s">
        <v>158</v>
      </c>
    </row>
    <row r="159" spans="1:65" s="13" customFormat="1">
      <c r="B159" s="201"/>
      <c r="C159" s="202"/>
      <c r="D159" s="194" t="s">
        <v>176</v>
      </c>
      <c r="E159" s="203" t="s">
        <v>19</v>
      </c>
      <c r="F159" s="204" t="s">
        <v>2132</v>
      </c>
      <c r="G159" s="202"/>
      <c r="H159" s="203" t="s">
        <v>19</v>
      </c>
      <c r="I159" s="205"/>
      <c r="J159" s="202"/>
      <c r="K159" s="202"/>
      <c r="L159" s="206"/>
      <c r="M159" s="207"/>
      <c r="N159" s="208"/>
      <c r="O159" s="208"/>
      <c r="P159" s="208"/>
      <c r="Q159" s="208"/>
      <c r="R159" s="208"/>
      <c r="S159" s="208"/>
      <c r="T159" s="209"/>
      <c r="AT159" s="210" t="s">
        <v>176</v>
      </c>
      <c r="AU159" s="210" t="s">
        <v>81</v>
      </c>
      <c r="AV159" s="13" t="s">
        <v>79</v>
      </c>
      <c r="AW159" s="13" t="s">
        <v>34</v>
      </c>
      <c r="AX159" s="13" t="s">
        <v>72</v>
      </c>
      <c r="AY159" s="210" t="s">
        <v>158</v>
      </c>
    </row>
    <row r="160" spans="1:65" s="14" customFormat="1">
      <c r="B160" s="211"/>
      <c r="C160" s="212"/>
      <c r="D160" s="194" t="s">
        <v>176</v>
      </c>
      <c r="E160" s="213" t="s">
        <v>19</v>
      </c>
      <c r="F160" s="214" t="s">
        <v>2133</v>
      </c>
      <c r="G160" s="212"/>
      <c r="H160" s="215">
        <v>5.7000000000000002E-2</v>
      </c>
      <c r="I160" s="216"/>
      <c r="J160" s="212"/>
      <c r="K160" s="212"/>
      <c r="L160" s="217"/>
      <c r="M160" s="218"/>
      <c r="N160" s="219"/>
      <c r="O160" s="219"/>
      <c r="P160" s="219"/>
      <c r="Q160" s="219"/>
      <c r="R160" s="219"/>
      <c r="S160" s="219"/>
      <c r="T160" s="220"/>
      <c r="AT160" s="221" t="s">
        <v>176</v>
      </c>
      <c r="AU160" s="221" t="s">
        <v>81</v>
      </c>
      <c r="AV160" s="14" t="s">
        <v>81</v>
      </c>
      <c r="AW160" s="14" t="s">
        <v>34</v>
      </c>
      <c r="AX160" s="14" t="s">
        <v>72</v>
      </c>
      <c r="AY160" s="221" t="s">
        <v>158</v>
      </c>
    </row>
    <row r="161" spans="1:65" s="14" customFormat="1">
      <c r="B161" s="211"/>
      <c r="C161" s="212"/>
      <c r="D161" s="194" t="s">
        <v>176</v>
      </c>
      <c r="E161" s="213" t="s">
        <v>19</v>
      </c>
      <c r="F161" s="214" t="s">
        <v>2134</v>
      </c>
      <c r="G161" s="212"/>
      <c r="H161" s="215">
        <v>8.9999999999999993E-3</v>
      </c>
      <c r="I161" s="216"/>
      <c r="J161" s="212"/>
      <c r="K161" s="212"/>
      <c r="L161" s="217"/>
      <c r="M161" s="218"/>
      <c r="N161" s="219"/>
      <c r="O161" s="219"/>
      <c r="P161" s="219"/>
      <c r="Q161" s="219"/>
      <c r="R161" s="219"/>
      <c r="S161" s="219"/>
      <c r="T161" s="220"/>
      <c r="AT161" s="221" t="s">
        <v>176</v>
      </c>
      <c r="AU161" s="221" t="s">
        <v>81</v>
      </c>
      <c r="AV161" s="14" t="s">
        <v>81</v>
      </c>
      <c r="AW161" s="14" t="s">
        <v>34</v>
      </c>
      <c r="AX161" s="14" t="s">
        <v>72</v>
      </c>
      <c r="AY161" s="221" t="s">
        <v>158</v>
      </c>
    </row>
    <row r="162" spans="1:65" s="15" customFormat="1">
      <c r="B162" s="222"/>
      <c r="C162" s="223"/>
      <c r="D162" s="194" t="s">
        <v>176</v>
      </c>
      <c r="E162" s="224" t="s">
        <v>19</v>
      </c>
      <c r="F162" s="225" t="s">
        <v>179</v>
      </c>
      <c r="G162" s="223"/>
      <c r="H162" s="226">
        <v>8.7999999999999995E-2</v>
      </c>
      <c r="I162" s="227"/>
      <c r="J162" s="223"/>
      <c r="K162" s="223"/>
      <c r="L162" s="228"/>
      <c r="M162" s="229"/>
      <c r="N162" s="230"/>
      <c r="O162" s="230"/>
      <c r="P162" s="230"/>
      <c r="Q162" s="230"/>
      <c r="R162" s="230"/>
      <c r="S162" s="230"/>
      <c r="T162" s="231"/>
      <c r="AT162" s="232" t="s">
        <v>176</v>
      </c>
      <c r="AU162" s="232" t="s">
        <v>81</v>
      </c>
      <c r="AV162" s="15" t="s">
        <v>165</v>
      </c>
      <c r="AW162" s="15" t="s">
        <v>34</v>
      </c>
      <c r="AX162" s="15" t="s">
        <v>79</v>
      </c>
      <c r="AY162" s="232" t="s">
        <v>158</v>
      </c>
    </row>
    <row r="163" spans="1:65" s="2" customFormat="1" ht="24.25" customHeight="1">
      <c r="A163" s="37"/>
      <c r="B163" s="38"/>
      <c r="C163" s="181" t="s">
        <v>264</v>
      </c>
      <c r="D163" s="181" t="s">
        <v>160</v>
      </c>
      <c r="E163" s="182" t="s">
        <v>2135</v>
      </c>
      <c r="F163" s="183" t="s">
        <v>2136</v>
      </c>
      <c r="G163" s="184" t="s">
        <v>833</v>
      </c>
      <c r="H163" s="185">
        <v>4.3999999999999997E-2</v>
      </c>
      <c r="I163" s="186"/>
      <c r="J163" s="187">
        <f>ROUND(I163*H163,2)</f>
        <v>0</v>
      </c>
      <c r="K163" s="183" t="s">
        <v>805</v>
      </c>
      <c r="L163" s="42"/>
      <c r="M163" s="188" t="s">
        <v>19</v>
      </c>
      <c r="N163" s="189" t="s">
        <v>43</v>
      </c>
      <c r="O163" s="67"/>
      <c r="P163" s="190">
        <f>O163*H163</f>
        <v>0</v>
      </c>
      <c r="Q163" s="190">
        <v>0</v>
      </c>
      <c r="R163" s="190">
        <f>Q163*H163</f>
        <v>0</v>
      </c>
      <c r="S163" s="190">
        <v>0</v>
      </c>
      <c r="T163" s="191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92" t="s">
        <v>165</v>
      </c>
      <c r="AT163" s="192" t="s">
        <v>160</v>
      </c>
      <c r="AU163" s="192" t="s">
        <v>81</v>
      </c>
      <c r="AY163" s="20" t="s">
        <v>158</v>
      </c>
      <c r="BE163" s="193">
        <f>IF(N163="základní",J163,0)</f>
        <v>0</v>
      </c>
      <c r="BF163" s="193">
        <f>IF(N163="snížená",J163,0)</f>
        <v>0</v>
      </c>
      <c r="BG163" s="193">
        <f>IF(N163="zákl. přenesená",J163,0)</f>
        <v>0</v>
      </c>
      <c r="BH163" s="193">
        <f>IF(N163="sníž. přenesená",J163,0)</f>
        <v>0</v>
      </c>
      <c r="BI163" s="193">
        <f>IF(N163="nulová",J163,0)</f>
        <v>0</v>
      </c>
      <c r="BJ163" s="20" t="s">
        <v>79</v>
      </c>
      <c r="BK163" s="193">
        <f>ROUND(I163*H163,2)</f>
        <v>0</v>
      </c>
      <c r="BL163" s="20" t="s">
        <v>165</v>
      </c>
      <c r="BM163" s="192" t="s">
        <v>2137</v>
      </c>
    </row>
    <row r="164" spans="1:65" s="2" customFormat="1" ht="99">
      <c r="A164" s="37"/>
      <c r="B164" s="38"/>
      <c r="C164" s="39"/>
      <c r="D164" s="194" t="s">
        <v>167</v>
      </c>
      <c r="E164" s="39"/>
      <c r="F164" s="195" t="s">
        <v>2138</v>
      </c>
      <c r="G164" s="39"/>
      <c r="H164" s="39"/>
      <c r="I164" s="196"/>
      <c r="J164" s="39"/>
      <c r="K164" s="39"/>
      <c r="L164" s="42"/>
      <c r="M164" s="197"/>
      <c r="N164" s="198"/>
      <c r="O164" s="67"/>
      <c r="P164" s="67"/>
      <c r="Q164" s="67"/>
      <c r="R164" s="67"/>
      <c r="S164" s="67"/>
      <c r="T164" s="68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20" t="s">
        <v>167</v>
      </c>
      <c r="AU164" s="20" t="s">
        <v>81</v>
      </c>
    </row>
    <row r="165" spans="1:65" s="13" customFormat="1">
      <c r="B165" s="201"/>
      <c r="C165" s="202"/>
      <c r="D165" s="194" t="s">
        <v>176</v>
      </c>
      <c r="E165" s="203" t="s">
        <v>19</v>
      </c>
      <c r="F165" s="204" t="s">
        <v>2139</v>
      </c>
      <c r="G165" s="202"/>
      <c r="H165" s="203" t="s">
        <v>19</v>
      </c>
      <c r="I165" s="205"/>
      <c r="J165" s="202"/>
      <c r="K165" s="202"/>
      <c r="L165" s="206"/>
      <c r="M165" s="207"/>
      <c r="N165" s="208"/>
      <c r="O165" s="208"/>
      <c r="P165" s="208"/>
      <c r="Q165" s="208"/>
      <c r="R165" s="208"/>
      <c r="S165" s="208"/>
      <c r="T165" s="209"/>
      <c r="AT165" s="210" t="s">
        <v>176</v>
      </c>
      <c r="AU165" s="210" t="s">
        <v>81</v>
      </c>
      <c r="AV165" s="13" t="s">
        <v>79</v>
      </c>
      <c r="AW165" s="13" t="s">
        <v>34</v>
      </c>
      <c r="AX165" s="13" t="s">
        <v>72</v>
      </c>
      <c r="AY165" s="210" t="s">
        <v>158</v>
      </c>
    </row>
    <row r="166" spans="1:65" s="14" customFormat="1">
      <c r="B166" s="211"/>
      <c r="C166" s="212"/>
      <c r="D166" s="194" t="s">
        <v>176</v>
      </c>
      <c r="E166" s="213" t="s">
        <v>19</v>
      </c>
      <c r="F166" s="214" t="s">
        <v>2140</v>
      </c>
      <c r="G166" s="212"/>
      <c r="H166" s="215">
        <v>4.3999999999999997E-2</v>
      </c>
      <c r="I166" s="216"/>
      <c r="J166" s="212"/>
      <c r="K166" s="212"/>
      <c r="L166" s="217"/>
      <c r="M166" s="218"/>
      <c r="N166" s="219"/>
      <c r="O166" s="219"/>
      <c r="P166" s="219"/>
      <c r="Q166" s="219"/>
      <c r="R166" s="219"/>
      <c r="S166" s="219"/>
      <c r="T166" s="220"/>
      <c r="AT166" s="221" t="s">
        <v>176</v>
      </c>
      <c r="AU166" s="221" t="s">
        <v>81</v>
      </c>
      <c r="AV166" s="14" t="s">
        <v>81</v>
      </c>
      <c r="AW166" s="14" t="s">
        <v>34</v>
      </c>
      <c r="AX166" s="14" t="s">
        <v>72</v>
      </c>
      <c r="AY166" s="221" t="s">
        <v>158</v>
      </c>
    </row>
    <row r="167" spans="1:65" s="15" customFormat="1">
      <c r="B167" s="222"/>
      <c r="C167" s="223"/>
      <c r="D167" s="194" t="s">
        <v>176</v>
      </c>
      <c r="E167" s="224" t="s">
        <v>19</v>
      </c>
      <c r="F167" s="225" t="s">
        <v>179</v>
      </c>
      <c r="G167" s="223"/>
      <c r="H167" s="226">
        <v>4.3999999999999997E-2</v>
      </c>
      <c r="I167" s="227"/>
      <c r="J167" s="223"/>
      <c r="K167" s="223"/>
      <c r="L167" s="228"/>
      <c r="M167" s="229"/>
      <c r="N167" s="230"/>
      <c r="O167" s="230"/>
      <c r="P167" s="230"/>
      <c r="Q167" s="230"/>
      <c r="R167" s="230"/>
      <c r="S167" s="230"/>
      <c r="T167" s="231"/>
      <c r="AT167" s="232" t="s">
        <v>176</v>
      </c>
      <c r="AU167" s="232" t="s">
        <v>81</v>
      </c>
      <c r="AV167" s="15" t="s">
        <v>165</v>
      </c>
      <c r="AW167" s="15" t="s">
        <v>34</v>
      </c>
      <c r="AX167" s="15" t="s">
        <v>79</v>
      </c>
      <c r="AY167" s="232" t="s">
        <v>158</v>
      </c>
    </row>
    <row r="168" spans="1:65" s="2" customFormat="1" ht="24.25" customHeight="1">
      <c r="A168" s="37"/>
      <c r="B168" s="38"/>
      <c r="C168" s="181" t="s">
        <v>272</v>
      </c>
      <c r="D168" s="181" t="s">
        <v>160</v>
      </c>
      <c r="E168" s="182" t="s">
        <v>871</v>
      </c>
      <c r="F168" s="183" t="s">
        <v>872</v>
      </c>
      <c r="G168" s="184" t="s">
        <v>833</v>
      </c>
      <c r="H168" s="185">
        <v>0.13300000000000001</v>
      </c>
      <c r="I168" s="186"/>
      <c r="J168" s="187">
        <f>ROUND(I168*H168,2)</f>
        <v>0</v>
      </c>
      <c r="K168" s="183" t="s">
        <v>805</v>
      </c>
      <c r="L168" s="42"/>
      <c r="M168" s="188" t="s">
        <v>19</v>
      </c>
      <c r="N168" s="189" t="s">
        <v>43</v>
      </c>
      <c r="O168" s="67"/>
      <c r="P168" s="190">
        <f>O168*H168</f>
        <v>0</v>
      </c>
      <c r="Q168" s="190">
        <v>0</v>
      </c>
      <c r="R168" s="190">
        <f>Q168*H168</f>
        <v>0</v>
      </c>
      <c r="S168" s="190">
        <v>0</v>
      </c>
      <c r="T168" s="191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92" t="s">
        <v>165</v>
      </c>
      <c r="AT168" s="192" t="s">
        <v>160</v>
      </c>
      <c r="AU168" s="192" t="s">
        <v>81</v>
      </c>
      <c r="AY168" s="20" t="s">
        <v>158</v>
      </c>
      <c r="BE168" s="193">
        <f>IF(N168="základní",J168,0)</f>
        <v>0</v>
      </c>
      <c r="BF168" s="193">
        <f>IF(N168="snížená",J168,0)</f>
        <v>0</v>
      </c>
      <c r="BG168" s="193">
        <f>IF(N168="zákl. přenesená",J168,0)</f>
        <v>0</v>
      </c>
      <c r="BH168" s="193">
        <f>IF(N168="sníž. přenesená",J168,0)</f>
        <v>0</v>
      </c>
      <c r="BI168" s="193">
        <f>IF(N168="nulová",J168,0)</f>
        <v>0</v>
      </c>
      <c r="BJ168" s="20" t="s">
        <v>79</v>
      </c>
      <c r="BK168" s="193">
        <f>ROUND(I168*H168,2)</f>
        <v>0</v>
      </c>
      <c r="BL168" s="20" t="s">
        <v>165</v>
      </c>
      <c r="BM168" s="192" t="s">
        <v>2141</v>
      </c>
    </row>
    <row r="169" spans="1:65" s="2" customFormat="1" ht="99">
      <c r="A169" s="37"/>
      <c r="B169" s="38"/>
      <c r="C169" s="39"/>
      <c r="D169" s="194" t="s">
        <v>167</v>
      </c>
      <c r="E169" s="39"/>
      <c r="F169" s="195" t="s">
        <v>874</v>
      </c>
      <c r="G169" s="39"/>
      <c r="H169" s="39"/>
      <c r="I169" s="196"/>
      <c r="J169" s="39"/>
      <c r="K169" s="39"/>
      <c r="L169" s="42"/>
      <c r="M169" s="197"/>
      <c r="N169" s="198"/>
      <c r="O169" s="67"/>
      <c r="P169" s="67"/>
      <c r="Q169" s="67"/>
      <c r="R169" s="67"/>
      <c r="S169" s="67"/>
      <c r="T169" s="68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20" t="s">
        <v>167</v>
      </c>
      <c r="AU169" s="20" t="s">
        <v>81</v>
      </c>
    </row>
    <row r="170" spans="1:65" s="2" customFormat="1" ht="18">
      <c r="A170" s="37"/>
      <c r="B170" s="38"/>
      <c r="C170" s="39"/>
      <c r="D170" s="194" t="s">
        <v>862</v>
      </c>
      <c r="E170" s="39"/>
      <c r="F170" s="246" t="s">
        <v>2142</v>
      </c>
      <c r="G170" s="39"/>
      <c r="H170" s="39"/>
      <c r="I170" s="196"/>
      <c r="J170" s="39"/>
      <c r="K170" s="39"/>
      <c r="L170" s="42"/>
      <c r="M170" s="197"/>
      <c r="N170" s="198"/>
      <c r="O170" s="67"/>
      <c r="P170" s="67"/>
      <c r="Q170" s="67"/>
      <c r="R170" s="67"/>
      <c r="S170" s="67"/>
      <c r="T170" s="68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20" t="s">
        <v>862</v>
      </c>
      <c r="AU170" s="20" t="s">
        <v>81</v>
      </c>
    </row>
    <row r="171" spans="1:65" s="13" customFormat="1">
      <c r="B171" s="201"/>
      <c r="C171" s="202"/>
      <c r="D171" s="194" t="s">
        <v>176</v>
      </c>
      <c r="E171" s="203" t="s">
        <v>19</v>
      </c>
      <c r="F171" s="204" t="s">
        <v>2143</v>
      </c>
      <c r="G171" s="202"/>
      <c r="H171" s="203" t="s">
        <v>19</v>
      </c>
      <c r="I171" s="205"/>
      <c r="J171" s="202"/>
      <c r="K171" s="202"/>
      <c r="L171" s="206"/>
      <c r="M171" s="207"/>
      <c r="N171" s="208"/>
      <c r="O171" s="208"/>
      <c r="P171" s="208"/>
      <c r="Q171" s="208"/>
      <c r="R171" s="208"/>
      <c r="S171" s="208"/>
      <c r="T171" s="209"/>
      <c r="AT171" s="210" t="s">
        <v>176</v>
      </c>
      <c r="AU171" s="210" t="s">
        <v>81</v>
      </c>
      <c r="AV171" s="13" t="s">
        <v>79</v>
      </c>
      <c r="AW171" s="13" t="s">
        <v>34</v>
      </c>
      <c r="AX171" s="13" t="s">
        <v>72</v>
      </c>
      <c r="AY171" s="210" t="s">
        <v>158</v>
      </c>
    </row>
    <row r="172" spans="1:65" s="14" customFormat="1">
      <c r="B172" s="211"/>
      <c r="C172" s="212"/>
      <c r="D172" s="194" t="s">
        <v>176</v>
      </c>
      <c r="E172" s="213" t="s">
        <v>19</v>
      </c>
      <c r="F172" s="214" t="s">
        <v>2144</v>
      </c>
      <c r="G172" s="212"/>
      <c r="H172" s="215">
        <v>0.114</v>
      </c>
      <c r="I172" s="216"/>
      <c r="J172" s="212"/>
      <c r="K172" s="212"/>
      <c r="L172" s="217"/>
      <c r="M172" s="218"/>
      <c r="N172" s="219"/>
      <c r="O172" s="219"/>
      <c r="P172" s="219"/>
      <c r="Q172" s="219"/>
      <c r="R172" s="219"/>
      <c r="S172" s="219"/>
      <c r="T172" s="220"/>
      <c r="AT172" s="221" t="s">
        <v>176</v>
      </c>
      <c r="AU172" s="221" t="s">
        <v>81</v>
      </c>
      <c r="AV172" s="14" t="s">
        <v>81</v>
      </c>
      <c r="AW172" s="14" t="s">
        <v>34</v>
      </c>
      <c r="AX172" s="14" t="s">
        <v>72</v>
      </c>
      <c r="AY172" s="221" t="s">
        <v>158</v>
      </c>
    </row>
    <row r="173" spans="1:65" s="14" customFormat="1">
      <c r="B173" s="211"/>
      <c r="C173" s="212"/>
      <c r="D173" s="194" t="s">
        <v>176</v>
      </c>
      <c r="E173" s="213" t="s">
        <v>19</v>
      </c>
      <c r="F173" s="214" t="s">
        <v>2145</v>
      </c>
      <c r="G173" s="212"/>
      <c r="H173" s="215">
        <v>1.9E-2</v>
      </c>
      <c r="I173" s="216"/>
      <c r="J173" s="212"/>
      <c r="K173" s="212"/>
      <c r="L173" s="217"/>
      <c r="M173" s="218"/>
      <c r="N173" s="219"/>
      <c r="O173" s="219"/>
      <c r="P173" s="219"/>
      <c r="Q173" s="219"/>
      <c r="R173" s="219"/>
      <c r="S173" s="219"/>
      <c r="T173" s="220"/>
      <c r="AT173" s="221" t="s">
        <v>176</v>
      </c>
      <c r="AU173" s="221" t="s">
        <v>81</v>
      </c>
      <c r="AV173" s="14" t="s">
        <v>81</v>
      </c>
      <c r="AW173" s="14" t="s">
        <v>34</v>
      </c>
      <c r="AX173" s="14" t="s">
        <v>72</v>
      </c>
      <c r="AY173" s="221" t="s">
        <v>158</v>
      </c>
    </row>
    <row r="174" spans="1:65" s="15" customFormat="1">
      <c r="B174" s="222"/>
      <c r="C174" s="223"/>
      <c r="D174" s="194" t="s">
        <v>176</v>
      </c>
      <c r="E174" s="224" t="s">
        <v>19</v>
      </c>
      <c r="F174" s="225" t="s">
        <v>179</v>
      </c>
      <c r="G174" s="223"/>
      <c r="H174" s="226">
        <v>0.13300000000000001</v>
      </c>
      <c r="I174" s="227"/>
      <c r="J174" s="223"/>
      <c r="K174" s="223"/>
      <c r="L174" s="228"/>
      <c r="M174" s="229"/>
      <c r="N174" s="230"/>
      <c r="O174" s="230"/>
      <c r="P174" s="230"/>
      <c r="Q174" s="230"/>
      <c r="R174" s="230"/>
      <c r="S174" s="230"/>
      <c r="T174" s="231"/>
      <c r="AT174" s="232" t="s">
        <v>176</v>
      </c>
      <c r="AU174" s="232" t="s">
        <v>81</v>
      </c>
      <c r="AV174" s="15" t="s">
        <v>165</v>
      </c>
      <c r="AW174" s="15" t="s">
        <v>34</v>
      </c>
      <c r="AX174" s="15" t="s">
        <v>79</v>
      </c>
      <c r="AY174" s="232" t="s">
        <v>158</v>
      </c>
    </row>
    <row r="175" spans="1:65" s="2" customFormat="1" ht="24.25" customHeight="1">
      <c r="A175" s="37"/>
      <c r="B175" s="38"/>
      <c r="C175" s="181" t="s">
        <v>279</v>
      </c>
      <c r="D175" s="181" t="s">
        <v>160</v>
      </c>
      <c r="E175" s="182" t="s">
        <v>882</v>
      </c>
      <c r="F175" s="183" t="s">
        <v>883</v>
      </c>
      <c r="G175" s="184" t="s">
        <v>884</v>
      </c>
      <c r="H175" s="185">
        <v>4</v>
      </c>
      <c r="I175" s="186"/>
      <c r="J175" s="187">
        <f>ROUND(I175*H175,2)</f>
        <v>0</v>
      </c>
      <c r="K175" s="183" t="s">
        <v>805</v>
      </c>
      <c r="L175" s="42"/>
      <c r="M175" s="188" t="s">
        <v>19</v>
      </c>
      <c r="N175" s="189" t="s">
        <v>43</v>
      </c>
      <c r="O175" s="67"/>
      <c r="P175" s="190">
        <f>O175*H175</f>
        <v>0</v>
      </c>
      <c r="Q175" s="190">
        <v>0</v>
      </c>
      <c r="R175" s="190">
        <f>Q175*H175</f>
        <v>0</v>
      </c>
      <c r="S175" s="190">
        <v>0</v>
      </c>
      <c r="T175" s="191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192" t="s">
        <v>165</v>
      </c>
      <c r="AT175" s="192" t="s">
        <v>160</v>
      </c>
      <c r="AU175" s="192" t="s">
        <v>81</v>
      </c>
      <c r="AY175" s="20" t="s">
        <v>158</v>
      </c>
      <c r="BE175" s="193">
        <f>IF(N175="základní",J175,0)</f>
        <v>0</v>
      </c>
      <c r="BF175" s="193">
        <f>IF(N175="snížená",J175,0)</f>
        <v>0</v>
      </c>
      <c r="BG175" s="193">
        <f>IF(N175="zákl. přenesená",J175,0)</f>
        <v>0</v>
      </c>
      <c r="BH175" s="193">
        <f>IF(N175="sníž. přenesená",J175,0)</f>
        <v>0</v>
      </c>
      <c r="BI175" s="193">
        <f>IF(N175="nulová",J175,0)</f>
        <v>0</v>
      </c>
      <c r="BJ175" s="20" t="s">
        <v>79</v>
      </c>
      <c r="BK175" s="193">
        <f>ROUND(I175*H175,2)</f>
        <v>0</v>
      </c>
      <c r="BL175" s="20" t="s">
        <v>165</v>
      </c>
      <c r="BM175" s="192" t="s">
        <v>2146</v>
      </c>
    </row>
    <row r="176" spans="1:65" s="2" customFormat="1" ht="63">
      <c r="A176" s="37"/>
      <c r="B176" s="38"/>
      <c r="C176" s="39"/>
      <c r="D176" s="194" t="s">
        <v>167</v>
      </c>
      <c r="E176" s="39"/>
      <c r="F176" s="195" t="s">
        <v>886</v>
      </c>
      <c r="G176" s="39"/>
      <c r="H176" s="39"/>
      <c r="I176" s="196"/>
      <c r="J176" s="39"/>
      <c r="K176" s="39"/>
      <c r="L176" s="42"/>
      <c r="M176" s="197"/>
      <c r="N176" s="198"/>
      <c r="O176" s="67"/>
      <c r="P176" s="67"/>
      <c r="Q176" s="67"/>
      <c r="R176" s="67"/>
      <c r="S176" s="67"/>
      <c r="T176" s="68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20" t="s">
        <v>167</v>
      </c>
      <c r="AU176" s="20" t="s">
        <v>81</v>
      </c>
    </row>
    <row r="177" spans="1:65" s="14" customFormat="1">
      <c r="B177" s="211"/>
      <c r="C177" s="212"/>
      <c r="D177" s="194" t="s">
        <v>176</v>
      </c>
      <c r="E177" s="213" t="s">
        <v>19</v>
      </c>
      <c r="F177" s="214" t="s">
        <v>2123</v>
      </c>
      <c r="G177" s="212"/>
      <c r="H177" s="215">
        <v>4</v>
      </c>
      <c r="I177" s="216"/>
      <c r="J177" s="212"/>
      <c r="K177" s="212"/>
      <c r="L177" s="217"/>
      <c r="M177" s="218"/>
      <c r="N177" s="219"/>
      <c r="O177" s="219"/>
      <c r="P177" s="219"/>
      <c r="Q177" s="219"/>
      <c r="R177" s="219"/>
      <c r="S177" s="219"/>
      <c r="T177" s="220"/>
      <c r="AT177" s="221" t="s">
        <v>176</v>
      </c>
      <c r="AU177" s="221" t="s">
        <v>81</v>
      </c>
      <c r="AV177" s="14" t="s">
        <v>81</v>
      </c>
      <c r="AW177" s="14" t="s">
        <v>34</v>
      </c>
      <c r="AX177" s="14" t="s">
        <v>79</v>
      </c>
      <c r="AY177" s="221" t="s">
        <v>158</v>
      </c>
    </row>
    <row r="178" spans="1:65" s="2" customFormat="1" ht="44.25" customHeight="1">
      <c r="A178" s="37"/>
      <c r="B178" s="38"/>
      <c r="C178" s="233" t="s">
        <v>285</v>
      </c>
      <c r="D178" s="233" t="s">
        <v>220</v>
      </c>
      <c r="E178" s="234" t="s">
        <v>2147</v>
      </c>
      <c r="F178" s="235" t="s">
        <v>2148</v>
      </c>
      <c r="G178" s="236" t="s">
        <v>375</v>
      </c>
      <c r="H178" s="237">
        <v>16</v>
      </c>
      <c r="I178" s="238"/>
      <c r="J178" s="239">
        <f>ROUND(I178*H178,2)</f>
        <v>0</v>
      </c>
      <c r="K178" s="235" t="s">
        <v>805</v>
      </c>
      <c r="L178" s="240"/>
      <c r="M178" s="241" t="s">
        <v>19</v>
      </c>
      <c r="N178" s="242" t="s">
        <v>43</v>
      </c>
      <c r="O178" s="67"/>
      <c r="P178" s="190">
        <f>O178*H178</f>
        <v>0</v>
      </c>
      <c r="Q178" s="190">
        <v>0.32700000000000001</v>
      </c>
      <c r="R178" s="190">
        <f>Q178*H178</f>
        <v>5.2320000000000002</v>
      </c>
      <c r="S178" s="190">
        <v>0</v>
      </c>
      <c r="T178" s="191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192" t="s">
        <v>219</v>
      </c>
      <c r="AT178" s="192" t="s">
        <v>220</v>
      </c>
      <c r="AU178" s="192" t="s">
        <v>81</v>
      </c>
      <c r="AY178" s="20" t="s">
        <v>158</v>
      </c>
      <c r="BE178" s="193">
        <f>IF(N178="základní",J178,0)</f>
        <v>0</v>
      </c>
      <c r="BF178" s="193">
        <f>IF(N178="snížená",J178,0)</f>
        <v>0</v>
      </c>
      <c r="BG178" s="193">
        <f>IF(N178="zákl. přenesená",J178,0)</f>
        <v>0</v>
      </c>
      <c r="BH178" s="193">
        <f>IF(N178="sníž. přenesená",J178,0)</f>
        <v>0</v>
      </c>
      <c r="BI178" s="193">
        <f>IF(N178="nulová",J178,0)</f>
        <v>0</v>
      </c>
      <c r="BJ178" s="20" t="s">
        <v>79</v>
      </c>
      <c r="BK178" s="193">
        <f>ROUND(I178*H178,2)</f>
        <v>0</v>
      </c>
      <c r="BL178" s="20" t="s">
        <v>165</v>
      </c>
      <c r="BM178" s="192" t="s">
        <v>2149</v>
      </c>
    </row>
    <row r="179" spans="1:65" s="2" customFormat="1" ht="27">
      <c r="A179" s="37"/>
      <c r="B179" s="38"/>
      <c r="C179" s="39"/>
      <c r="D179" s="194" t="s">
        <v>167</v>
      </c>
      <c r="E179" s="39"/>
      <c r="F179" s="195" t="s">
        <v>2148</v>
      </c>
      <c r="G179" s="39"/>
      <c r="H179" s="39"/>
      <c r="I179" s="196"/>
      <c r="J179" s="39"/>
      <c r="K179" s="39"/>
      <c r="L179" s="42"/>
      <c r="M179" s="197"/>
      <c r="N179" s="198"/>
      <c r="O179" s="67"/>
      <c r="P179" s="67"/>
      <c r="Q179" s="67"/>
      <c r="R179" s="67"/>
      <c r="S179" s="67"/>
      <c r="T179" s="68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20" t="s">
        <v>167</v>
      </c>
      <c r="AU179" s="20" t="s">
        <v>81</v>
      </c>
    </row>
    <row r="180" spans="1:65" s="13" customFormat="1">
      <c r="B180" s="201"/>
      <c r="C180" s="202"/>
      <c r="D180" s="194" t="s">
        <v>176</v>
      </c>
      <c r="E180" s="203" t="s">
        <v>19</v>
      </c>
      <c r="F180" s="204" t="s">
        <v>2150</v>
      </c>
      <c r="G180" s="202"/>
      <c r="H180" s="203" t="s">
        <v>19</v>
      </c>
      <c r="I180" s="205"/>
      <c r="J180" s="202"/>
      <c r="K180" s="202"/>
      <c r="L180" s="206"/>
      <c r="M180" s="207"/>
      <c r="N180" s="208"/>
      <c r="O180" s="208"/>
      <c r="P180" s="208"/>
      <c r="Q180" s="208"/>
      <c r="R180" s="208"/>
      <c r="S180" s="208"/>
      <c r="T180" s="209"/>
      <c r="AT180" s="210" t="s">
        <v>176</v>
      </c>
      <c r="AU180" s="210" t="s">
        <v>81</v>
      </c>
      <c r="AV180" s="13" t="s">
        <v>79</v>
      </c>
      <c r="AW180" s="13" t="s">
        <v>34</v>
      </c>
      <c r="AX180" s="13" t="s">
        <v>72</v>
      </c>
      <c r="AY180" s="210" t="s">
        <v>158</v>
      </c>
    </row>
    <row r="181" spans="1:65" s="14" customFormat="1">
      <c r="B181" s="211"/>
      <c r="C181" s="212"/>
      <c r="D181" s="194" t="s">
        <v>176</v>
      </c>
      <c r="E181" s="213" t="s">
        <v>19</v>
      </c>
      <c r="F181" s="214" t="s">
        <v>279</v>
      </c>
      <c r="G181" s="212"/>
      <c r="H181" s="215">
        <v>16</v>
      </c>
      <c r="I181" s="216"/>
      <c r="J181" s="212"/>
      <c r="K181" s="212"/>
      <c r="L181" s="217"/>
      <c r="M181" s="218"/>
      <c r="N181" s="219"/>
      <c r="O181" s="219"/>
      <c r="P181" s="219"/>
      <c r="Q181" s="219"/>
      <c r="R181" s="219"/>
      <c r="S181" s="219"/>
      <c r="T181" s="220"/>
      <c r="AT181" s="221" t="s">
        <v>176</v>
      </c>
      <c r="AU181" s="221" t="s">
        <v>81</v>
      </c>
      <c r="AV181" s="14" t="s">
        <v>81</v>
      </c>
      <c r="AW181" s="14" t="s">
        <v>34</v>
      </c>
      <c r="AX181" s="14" t="s">
        <v>79</v>
      </c>
      <c r="AY181" s="221" t="s">
        <v>158</v>
      </c>
    </row>
    <row r="182" spans="1:65" s="2" customFormat="1" ht="24.25" customHeight="1">
      <c r="A182" s="37"/>
      <c r="B182" s="38"/>
      <c r="C182" s="233" t="s">
        <v>292</v>
      </c>
      <c r="D182" s="233" t="s">
        <v>220</v>
      </c>
      <c r="E182" s="234" t="s">
        <v>2151</v>
      </c>
      <c r="F182" s="235" t="s">
        <v>2152</v>
      </c>
      <c r="G182" s="236" t="s">
        <v>375</v>
      </c>
      <c r="H182" s="237">
        <v>33</v>
      </c>
      <c r="I182" s="238"/>
      <c r="J182" s="239">
        <f>ROUND(I182*H182,2)</f>
        <v>0</v>
      </c>
      <c r="K182" s="235" t="s">
        <v>805</v>
      </c>
      <c r="L182" s="240"/>
      <c r="M182" s="241" t="s">
        <v>19</v>
      </c>
      <c r="N182" s="242" t="s">
        <v>43</v>
      </c>
      <c r="O182" s="67"/>
      <c r="P182" s="190">
        <f>O182*H182</f>
        <v>0</v>
      </c>
      <c r="Q182" s="190">
        <v>0.10299999999999999</v>
      </c>
      <c r="R182" s="190">
        <f>Q182*H182</f>
        <v>3.399</v>
      </c>
      <c r="S182" s="190">
        <v>0</v>
      </c>
      <c r="T182" s="191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192" t="s">
        <v>219</v>
      </c>
      <c r="AT182" s="192" t="s">
        <v>220</v>
      </c>
      <c r="AU182" s="192" t="s">
        <v>81</v>
      </c>
      <c r="AY182" s="20" t="s">
        <v>158</v>
      </c>
      <c r="BE182" s="193">
        <f>IF(N182="základní",J182,0)</f>
        <v>0</v>
      </c>
      <c r="BF182" s="193">
        <f>IF(N182="snížená",J182,0)</f>
        <v>0</v>
      </c>
      <c r="BG182" s="193">
        <f>IF(N182="zákl. přenesená",J182,0)</f>
        <v>0</v>
      </c>
      <c r="BH182" s="193">
        <f>IF(N182="sníž. přenesená",J182,0)</f>
        <v>0</v>
      </c>
      <c r="BI182" s="193">
        <f>IF(N182="nulová",J182,0)</f>
        <v>0</v>
      </c>
      <c r="BJ182" s="20" t="s">
        <v>79</v>
      </c>
      <c r="BK182" s="193">
        <f>ROUND(I182*H182,2)</f>
        <v>0</v>
      </c>
      <c r="BL182" s="20" t="s">
        <v>165</v>
      </c>
      <c r="BM182" s="192" t="s">
        <v>2153</v>
      </c>
    </row>
    <row r="183" spans="1:65" s="2" customFormat="1" ht="18">
      <c r="A183" s="37"/>
      <c r="B183" s="38"/>
      <c r="C183" s="39"/>
      <c r="D183" s="194" t="s">
        <v>167</v>
      </c>
      <c r="E183" s="39"/>
      <c r="F183" s="195" t="s">
        <v>2152</v>
      </c>
      <c r="G183" s="39"/>
      <c r="H183" s="39"/>
      <c r="I183" s="196"/>
      <c r="J183" s="39"/>
      <c r="K183" s="39"/>
      <c r="L183" s="42"/>
      <c r="M183" s="197"/>
      <c r="N183" s="198"/>
      <c r="O183" s="67"/>
      <c r="P183" s="67"/>
      <c r="Q183" s="67"/>
      <c r="R183" s="67"/>
      <c r="S183" s="67"/>
      <c r="T183" s="68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20" t="s">
        <v>167</v>
      </c>
      <c r="AU183" s="20" t="s">
        <v>81</v>
      </c>
    </row>
    <row r="184" spans="1:65" s="14" customFormat="1">
      <c r="B184" s="211"/>
      <c r="C184" s="212"/>
      <c r="D184" s="194" t="s">
        <v>176</v>
      </c>
      <c r="E184" s="213" t="s">
        <v>19</v>
      </c>
      <c r="F184" s="214" t="s">
        <v>2154</v>
      </c>
      <c r="G184" s="212"/>
      <c r="H184" s="215">
        <v>33</v>
      </c>
      <c r="I184" s="216"/>
      <c r="J184" s="212"/>
      <c r="K184" s="212"/>
      <c r="L184" s="217"/>
      <c r="M184" s="218"/>
      <c r="N184" s="219"/>
      <c r="O184" s="219"/>
      <c r="P184" s="219"/>
      <c r="Q184" s="219"/>
      <c r="R184" s="219"/>
      <c r="S184" s="219"/>
      <c r="T184" s="220"/>
      <c r="AT184" s="221" t="s">
        <v>176</v>
      </c>
      <c r="AU184" s="221" t="s">
        <v>81</v>
      </c>
      <c r="AV184" s="14" t="s">
        <v>81</v>
      </c>
      <c r="AW184" s="14" t="s">
        <v>34</v>
      </c>
      <c r="AX184" s="14" t="s">
        <v>79</v>
      </c>
      <c r="AY184" s="221" t="s">
        <v>158</v>
      </c>
    </row>
    <row r="185" spans="1:65" s="2" customFormat="1" ht="16.5" customHeight="1">
      <c r="A185" s="37"/>
      <c r="B185" s="38"/>
      <c r="C185" s="233" t="s">
        <v>298</v>
      </c>
      <c r="D185" s="233" t="s">
        <v>220</v>
      </c>
      <c r="E185" s="234" t="s">
        <v>2155</v>
      </c>
      <c r="F185" s="235" t="s">
        <v>2156</v>
      </c>
      <c r="G185" s="236" t="s">
        <v>191</v>
      </c>
      <c r="H185" s="237">
        <v>105.6</v>
      </c>
      <c r="I185" s="238"/>
      <c r="J185" s="239">
        <f>ROUND(I185*H185,2)</f>
        <v>0</v>
      </c>
      <c r="K185" s="235" t="s">
        <v>805</v>
      </c>
      <c r="L185" s="240"/>
      <c r="M185" s="241" t="s">
        <v>19</v>
      </c>
      <c r="N185" s="242" t="s">
        <v>43</v>
      </c>
      <c r="O185" s="67"/>
      <c r="P185" s="190">
        <f>O185*H185</f>
        <v>0</v>
      </c>
      <c r="Q185" s="190">
        <v>4.9390000000000003E-2</v>
      </c>
      <c r="R185" s="190">
        <f>Q185*H185</f>
        <v>5.2155839999999998</v>
      </c>
      <c r="S185" s="190">
        <v>0</v>
      </c>
      <c r="T185" s="191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192" t="s">
        <v>219</v>
      </c>
      <c r="AT185" s="192" t="s">
        <v>220</v>
      </c>
      <c r="AU185" s="192" t="s">
        <v>81</v>
      </c>
      <c r="AY185" s="20" t="s">
        <v>158</v>
      </c>
      <c r="BE185" s="193">
        <f>IF(N185="základní",J185,0)</f>
        <v>0</v>
      </c>
      <c r="BF185" s="193">
        <f>IF(N185="snížená",J185,0)</f>
        <v>0</v>
      </c>
      <c r="BG185" s="193">
        <f>IF(N185="zákl. přenesená",J185,0)</f>
        <v>0</v>
      </c>
      <c r="BH185" s="193">
        <f>IF(N185="sníž. přenesená",J185,0)</f>
        <v>0</v>
      </c>
      <c r="BI185" s="193">
        <f>IF(N185="nulová",J185,0)</f>
        <v>0</v>
      </c>
      <c r="BJ185" s="20" t="s">
        <v>79</v>
      </c>
      <c r="BK185" s="193">
        <f>ROUND(I185*H185,2)</f>
        <v>0</v>
      </c>
      <c r="BL185" s="20" t="s">
        <v>165</v>
      </c>
      <c r="BM185" s="192" t="s">
        <v>2157</v>
      </c>
    </row>
    <row r="186" spans="1:65" s="2" customFormat="1">
      <c r="A186" s="37"/>
      <c r="B186" s="38"/>
      <c r="C186" s="39"/>
      <c r="D186" s="194" t="s">
        <v>167</v>
      </c>
      <c r="E186" s="39"/>
      <c r="F186" s="195" t="s">
        <v>2156</v>
      </c>
      <c r="G186" s="39"/>
      <c r="H186" s="39"/>
      <c r="I186" s="196"/>
      <c r="J186" s="39"/>
      <c r="K186" s="39"/>
      <c r="L186" s="42"/>
      <c r="M186" s="197"/>
      <c r="N186" s="198"/>
      <c r="O186" s="67"/>
      <c r="P186" s="67"/>
      <c r="Q186" s="67"/>
      <c r="R186" s="67"/>
      <c r="S186" s="67"/>
      <c r="T186" s="68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20" t="s">
        <v>167</v>
      </c>
      <c r="AU186" s="20" t="s">
        <v>81</v>
      </c>
    </row>
    <row r="187" spans="1:65" s="14" customFormat="1">
      <c r="B187" s="211"/>
      <c r="C187" s="212"/>
      <c r="D187" s="194" t="s">
        <v>176</v>
      </c>
      <c r="E187" s="213" t="s">
        <v>19</v>
      </c>
      <c r="F187" s="214" t="s">
        <v>2158</v>
      </c>
      <c r="G187" s="212"/>
      <c r="H187" s="215">
        <v>105.6</v>
      </c>
      <c r="I187" s="216"/>
      <c r="J187" s="212"/>
      <c r="K187" s="212"/>
      <c r="L187" s="217"/>
      <c r="M187" s="218"/>
      <c r="N187" s="219"/>
      <c r="O187" s="219"/>
      <c r="P187" s="219"/>
      <c r="Q187" s="219"/>
      <c r="R187" s="219"/>
      <c r="S187" s="219"/>
      <c r="T187" s="220"/>
      <c r="AT187" s="221" t="s">
        <v>176</v>
      </c>
      <c r="AU187" s="221" t="s">
        <v>81</v>
      </c>
      <c r="AV187" s="14" t="s">
        <v>81</v>
      </c>
      <c r="AW187" s="14" t="s">
        <v>34</v>
      </c>
      <c r="AX187" s="14" t="s">
        <v>79</v>
      </c>
      <c r="AY187" s="221" t="s">
        <v>158</v>
      </c>
    </row>
    <row r="188" spans="1:65" s="2" customFormat="1" ht="21.75" customHeight="1">
      <c r="A188" s="37"/>
      <c r="B188" s="38"/>
      <c r="C188" s="233" t="s">
        <v>304</v>
      </c>
      <c r="D188" s="233" t="s">
        <v>220</v>
      </c>
      <c r="E188" s="234" t="s">
        <v>901</v>
      </c>
      <c r="F188" s="235" t="s">
        <v>902</v>
      </c>
      <c r="G188" s="236" t="s">
        <v>375</v>
      </c>
      <c r="H188" s="237">
        <v>154</v>
      </c>
      <c r="I188" s="238"/>
      <c r="J188" s="239">
        <f>ROUND(I188*H188,2)</f>
        <v>0</v>
      </c>
      <c r="K188" s="235" t="s">
        <v>805</v>
      </c>
      <c r="L188" s="240"/>
      <c r="M188" s="241" t="s">
        <v>19</v>
      </c>
      <c r="N188" s="242" t="s">
        <v>43</v>
      </c>
      <c r="O188" s="67"/>
      <c r="P188" s="190">
        <f>O188*H188</f>
        <v>0</v>
      </c>
      <c r="Q188" s="190">
        <v>1.8000000000000001E-4</v>
      </c>
      <c r="R188" s="190">
        <f>Q188*H188</f>
        <v>2.7720000000000002E-2</v>
      </c>
      <c r="S188" s="190">
        <v>0</v>
      </c>
      <c r="T188" s="191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192" t="s">
        <v>219</v>
      </c>
      <c r="AT188" s="192" t="s">
        <v>220</v>
      </c>
      <c r="AU188" s="192" t="s">
        <v>81</v>
      </c>
      <c r="AY188" s="20" t="s">
        <v>158</v>
      </c>
      <c r="BE188" s="193">
        <f>IF(N188="základní",J188,0)</f>
        <v>0</v>
      </c>
      <c r="BF188" s="193">
        <f>IF(N188="snížená",J188,0)</f>
        <v>0</v>
      </c>
      <c r="BG188" s="193">
        <f>IF(N188="zákl. přenesená",J188,0)</f>
        <v>0</v>
      </c>
      <c r="BH188" s="193">
        <f>IF(N188="sníž. přenesená",J188,0)</f>
        <v>0</v>
      </c>
      <c r="BI188" s="193">
        <f>IF(N188="nulová",J188,0)</f>
        <v>0</v>
      </c>
      <c r="BJ188" s="20" t="s">
        <v>79</v>
      </c>
      <c r="BK188" s="193">
        <f>ROUND(I188*H188,2)</f>
        <v>0</v>
      </c>
      <c r="BL188" s="20" t="s">
        <v>165</v>
      </c>
      <c r="BM188" s="192" t="s">
        <v>2159</v>
      </c>
    </row>
    <row r="189" spans="1:65" s="2" customFormat="1">
      <c r="A189" s="37"/>
      <c r="B189" s="38"/>
      <c r="C189" s="39"/>
      <c r="D189" s="194" t="s">
        <v>167</v>
      </c>
      <c r="E189" s="39"/>
      <c r="F189" s="195" t="s">
        <v>902</v>
      </c>
      <c r="G189" s="39"/>
      <c r="H189" s="39"/>
      <c r="I189" s="196"/>
      <c r="J189" s="39"/>
      <c r="K189" s="39"/>
      <c r="L189" s="42"/>
      <c r="M189" s="197"/>
      <c r="N189" s="198"/>
      <c r="O189" s="67"/>
      <c r="P189" s="67"/>
      <c r="Q189" s="67"/>
      <c r="R189" s="67"/>
      <c r="S189" s="67"/>
      <c r="T189" s="68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20" t="s">
        <v>167</v>
      </c>
      <c r="AU189" s="20" t="s">
        <v>81</v>
      </c>
    </row>
    <row r="190" spans="1:65" s="14" customFormat="1">
      <c r="B190" s="211"/>
      <c r="C190" s="212"/>
      <c r="D190" s="194" t="s">
        <v>176</v>
      </c>
      <c r="E190" s="213" t="s">
        <v>19</v>
      </c>
      <c r="F190" s="214" t="s">
        <v>2160</v>
      </c>
      <c r="G190" s="212"/>
      <c r="H190" s="215">
        <v>88</v>
      </c>
      <c r="I190" s="216"/>
      <c r="J190" s="212"/>
      <c r="K190" s="212"/>
      <c r="L190" s="217"/>
      <c r="M190" s="218"/>
      <c r="N190" s="219"/>
      <c r="O190" s="219"/>
      <c r="P190" s="219"/>
      <c r="Q190" s="219"/>
      <c r="R190" s="219"/>
      <c r="S190" s="219"/>
      <c r="T190" s="220"/>
      <c r="AT190" s="221" t="s">
        <v>176</v>
      </c>
      <c r="AU190" s="221" t="s">
        <v>81</v>
      </c>
      <c r="AV190" s="14" t="s">
        <v>81</v>
      </c>
      <c r="AW190" s="14" t="s">
        <v>34</v>
      </c>
      <c r="AX190" s="14" t="s">
        <v>72</v>
      </c>
      <c r="AY190" s="221" t="s">
        <v>158</v>
      </c>
    </row>
    <row r="191" spans="1:65" s="14" customFormat="1">
      <c r="B191" s="211"/>
      <c r="C191" s="212"/>
      <c r="D191" s="194" t="s">
        <v>176</v>
      </c>
      <c r="E191" s="213" t="s">
        <v>19</v>
      </c>
      <c r="F191" s="214" t="s">
        <v>2161</v>
      </c>
      <c r="G191" s="212"/>
      <c r="H191" s="215">
        <v>66</v>
      </c>
      <c r="I191" s="216"/>
      <c r="J191" s="212"/>
      <c r="K191" s="212"/>
      <c r="L191" s="217"/>
      <c r="M191" s="218"/>
      <c r="N191" s="219"/>
      <c r="O191" s="219"/>
      <c r="P191" s="219"/>
      <c r="Q191" s="219"/>
      <c r="R191" s="219"/>
      <c r="S191" s="219"/>
      <c r="T191" s="220"/>
      <c r="AT191" s="221" t="s">
        <v>176</v>
      </c>
      <c r="AU191" s="221" t="s">
        <v>81</v>
      </c>
      <c r="AV191" s="14" t="s">
        <v>81</v>
      </c>
      <c r="AW191" s="14" t="s">
        <v>34</v>
      </c>
      <c r="AX191" s="14" t="s">
        <v>72</v>
      </c>
      <c r="AY191" s="221" t="s">
        <v>158</v>
      </c>
    </row>
    <row r="192" spans="1:65" s="15" customFormat="1">
      <c r="B192" s="222"/>
      <c r="C192" s="223"/>
      <c r="D192" s="194" t="s">
        <v>176</v>
      </c>
      <c r="E192" s="224" t="s">
        <v>19</v>
      </c>
      <c r="F192" s="225" t="s">
        <v>179</v>
      </c>
      <c r="G192" s="223"/>
      <c r="H192" s="226">
        <v>154</v>
      </c>
      <c r="I192" s="227"/>
      <c r="J192" s="223"/>
      <c r="K192" s="223"/>
      <c r="L192" s="228"/>
      <c r="M192" s="229"/>
      <c r="N192" s="230"/>
      <c r="O192" s="230"/>
      <c r="P192" s="230"/>
      <c r="Q192" s="230"/>
      <c r="R192" s="230"/>
      <c r="S192" s="230"/>
      <c r="T192" s="231"/>
      <c r="AT192" s="232" t="s">
        <v>176</v>
      </c>
      <c r="AU192" s="232" t="s">
        <v>81</v>
      </c>
      <c r="AV192" s="15" t="s">
        <v>165</v>
      </c>
      <c r="AW192" s="15" t="s">
        <v>34</v>
      </c>
      <c r="AX192" s="15" t="s">
        <v>79</v>
      </c>
      <c r="AY192" s="232" t="s">
        <v>158</v>
      </c>
    </row>
    <row r="193" spans="1:65" s="2" customFormat="1" ht="24.25" customHeight="1">
      <c r="A193" s="37"/>
      <c r="B193" s="38"/>
      <c r="C193" s="233" t="s">
        <v>7</v>
      </c>
      <c r="D193" s="233" t="s">
        <v>220</v>
      </c>
      <c r="E193" s="234" t="s">
        <v>2162</v>
      </c>
      <c r="F193" s="235" t="s">
        <v>2163</v>
      </c>
      <c r="G193" s="236" t="s">
        <v>375</v>
      </c>
      <c r="H193" s="237">
        <v>66</v>
      </c>
      <c r="I193" s="238"/>
      <c r="J193" s="239">
        <f>ROUND(I193*H193,2)</f>
        <v>0</v>
      </c>
      <c r="K193" s="235" t="s">
        <v>805</v>
      </c>
      <c r="L193" s="240"/>
      <c r="M193" s="241" t="s">
        <v>19</v>
      </c>
      <c r="N193" s="242" t="s">
        <v>43</v>
      </c>
      <c r="O193" s="67"/>
      <c r="P193" s="190">
        <f>O193*H193</f>
        <v>0</v>
      </c>
      <c r="Q193" s="190">
        <v>9.0000000000000006E-5</v>
      </c>
      <c r="R193" s="190">
        <f>Q193*H193</f>
        <v>5.94E-3</v>
      </c>
      <c r="S193" s="190">
        <v>0</v>
      </c>
      <c r="T193" s="191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192" t="s">
        <v>219</v>
      </c>
      <c r="AT193" s="192" t="s">
        <v>220</v>
      </c>
      <c r="AU193" s="192" t="s">
        <v>81</v>
      </c>
      <c r="AY193" s="20" t="s">
        <v>158</v>
      </c>
      <c r="BE193" s="193">
        <f>IF(N193="základní",J193,0)</f>
        <v>0</v>
      </c>
      <c r="BF193" s="193">
        <f>IF(N193="snížená",J193,0)</f>
        <v>0</v>
      </c>
      <c r="BG193" s="193">
        <f>IF(N193="zákl. přenesená",J193,0)</f>
        <v>0</v>
      </c>
      <c r="BH193" s="193">
        <f>IF(N193="sníž. přenesená",J193,0)</f>
        <v>0</v>
      </c>
      <c r="BI193" s="193">
        <f>IF(N193="nulová",J193,0)</f>
        <v>0</v>
      </c>
      <c r="BJ193" s="20" t="s">
        <v>79</v>
      </c>
      <c r="BK193" s="193">
        <f>ROUND(I193*H193,2)</f>
        <v>0</v>
      </c>
      <c r="BL193" s="20" t="s">
        <v>165</v>
      </c>
      <c r="BM193" s="192" t="s">
        <v>2164</v>
      </c>
    </row>
    <row r="194" spans="1:65" s="2" customFormat="1">
      <c r="A194" s="37"/>
      <c r="B194" s="38"/>
      <c r="C194" s="39"/>
      <c r="D194" s="194" t="s">
        <v>167</v>
      </c>
      <c r="E194" s="39"/>
      <c r="F194" s="195" t="s">
        <v>2163</v>
      </c>
      <c r="G194" s="39"/>
      <c r="H194" s="39"/>
      <c r="I194" s="196"/>
      <c r="J194" s="39"/>
      <c r="K194" s="39"/>
      <c r="L194" s="42"/>
      <c r="M194" s="197"/>
      <c r="N194" s="198"/>
      <c r="O194" s="67"/>
      <c r="P194" s="67"/>
      <c r="Q194" s="67"/>
      <c r="R194" s="67"/>
      <c r="S194" s="67"/>
      <c r="T194" s="68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20" t="s">
        <v>167</v>
      </c>
      <c r="AU194" s="20" t="s">
        <v>81</v>
      </c>
    </row>
    <row r="195" spans="1:65" s="14" customFormat="1">
      <c r="B195" s="211"/>
      <c r="C195" s="212"/>
      <c r="D195" s="194" t="s">
        <v>176</v>
      </c>
      <c r="E195" s="213" t="s">
        <v>19</v>
      </c>
      <c r="F195" s="214" t="s">
        <v>2161</v>
      </c>
      <c r="G195" s="212"/>
      <c r="H195" s="215">
        <v>66</v>
      </c>
      <c r="I195" s="216"/>
      <c r="J195" s="212"/>
      <c r="K195" s="212"/>
      <c r="L195" s="217"/>
      <c r="M195" s="218"/>
      <c r="N195" s="219"/>
      <c r="O195" s="219"/>
      <c r="P195" s="219"/>
      <c r="Q195" s="219"/>
      <c r="R195" s="219"/>
      <c r="S195" s="219"/>
      <c r="T195" s="220"/>
      <c r="AT195" s="221" t="s">
        <v>176</v>
      </c>
      <c r="AU195" s="221" t="s">
        <v>81</v>
      </c>
      <c r="AV195" s="14" t="s">
        <v>81</v>
      </c>
      <c r="AW195" s="14" t="s">
        <v>34</v>
      </c>
      <c r="AX195" s="14" t="s">
        <v>72</v>
      </c>
      <c r="AY195" s="221" t="s">
        <v>158</v>
      </c>
    </row>
    <row r="196" spans="1:65" s="15" customFormat="1">
      <c r="B196" s="222"/>
      <c r="C196" s="223"/>
      <c r="D196" s="194" t="s">
        <v>176</v>
      </c>
      <c r="E196" s="224" t="s">
        <v>19</v>
      </c>
      <c r="F196" s="225" t="s">
        <v>179</v>
      </c>
      <c r="G196" s="223"/>
      <c r="H196" s="226">
        <v>66</v>
      </c>
      <c r="I196" s="227"/>
      <c r="J196" s="223"/>
      <c r="K196" s="223"/>
      <c r="L196" s="228"/>
      <c r="M196" s="229"/>
      <c r="N196" s="230"/>
      <c r="O196" s="230"/>
      <c r="P196" s="230"/>
      <c r="Q196" s="230"/>
      <c r="R196" s="230"/>
      <c r="S196" s="230"/>
      <c r="T196" s="231"/>
      <c r="AT196" s="232" t="s">
        <v>176</v>
      </c>
      <c r="AU196" s="232" t="s">
        <v>81</v>
      </c>
      <c r="AV196" s="15" t="s">
        <v>165</v>
      </c>
      <c r="AW196" s="15" t="s">
        <v>34</v>
      </c>
      <c r="AX196" s="15" t="s">
        <v>79</v>
      </c>
      <c r="AY196" s="232" t="s">
        <v>158</v>
      </c>
    </row>
    <row r="197" spans="1:65" s="2" customFormat="1" ht="24.25" customHeight="1">
      <c r="A197" s="37"/>
      <c r="B197" s="38"/>
      <c r="C197" s="233" t="s">
        <v>315</v>
      </c>
      <c r="D197" s="233" t="s">
        <v>220</v>
      </c>
      <c r="E197" s="234" t="s">
        <v>2165</v>
      </c>
      <c r="F197" s="235" t="s">
        <v>2166</v>
      </c>
      <c r="G197" s="236" t="s">
        <v>375</v>
      </c>
      <c r="H197" s="237">
        <v>88</v>
      </c>
      <c r="I197" s="238"/>
      <c r="J197" s="239">
        <f>ROUND(I197*H197,2)</f>
        <v>0</v>
      </c>
      <c r="K197" s="235" t="s">
        <v>19</v>
      </c>
      <c r="L197" s="240"/>
      <c r="M197" s="241" t="s">
        <v>19</v>
      </c>
      <c r="N197" s="242" t="s">
        <v>43</v>
      </c>
      <c r="O197" s="67"/>
      <c r="P197" s="190">
        <f>O197*H197</f>
        <v>0</v>
      </c>
      <c r="Q197" s="190">
        <v>1.9000000000000001E-4</v>
      </c>
      <c r="R197" s="190">
        <f>Q197*H197</f>
        <v>1.6720000000000002E-2</v>
      </c>
      <c r="S197" s="190">
        <v>0</v>
      </c>
      <c r="T197" s="191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192" t="s">
        <v>219</v>
      </c>
      <c r="AT197" s="192" t="s">
        <v>220</v>
      </c>
      <c r="AU197" s="192" t="s">
        <v>81</v>
      </c>
      <c r="AY197" s="20" t="s">
        <v>158</v>
      </c>
      <c r="BE197" s="193">
        <f>IF(N197="základní",J197,0)</f>
        <v>0</v>
      </c>
      <c r="BF197" s="193">
        <f>IF(N197="snížená",J197,0)</f>
        <v>0</v>
      </c>
      <c r="BG197" s="193">
        <f>IF(N197="zákl. přenesená",J197,0)</f>
        <v>0</v>
      </c>
      <c r="BH197" s="193">
        <f>IF(N197="sníž. přenesená",J197,0)</f>
        <v>0</v>
      </c>
      <c r="BI197" s="193">
        <f>IF(N197="nulová",J197,0)</f>
        <v>0</v>
      </c>
      <c r="BJ197" s="20" t="s">
        <v>79</v>
      </c>
      <c r="BK197" s="193">
        <f>ROUND(I197*H197,2)</f>
        <v>0</v>
      </c>
      <c r="BL197" s="20" t="s">
        <v>165</v>
      </c>
      <c r="BM197" s="192" t="s">
        <v>2167</v>
      </c>
    </row>
    <row r="198" spans="1:65" s="2" customFormat="1" ht="18">
      <c r="A198" s="37"/>
      <c r="B198" s="38"/>
      <c r="C198" s="39"/>
      <c r="D198" s="194" t="s">
        <v>167</v>
      </c>
      <c r="E198" s="39"/>
      <c r="F198" s="195" t="s">
        <v>2168</v>
      </c>
      <c r="G198" s="39"/>
      <c r="H198" s="39"/>
      <c r="I198" s="196"/>
      <c r="J198" s="39"/>
      <c r="K198" s="39"/>
      <c r="L198" s="42"/>
      <c r="M198" s="197"/>
      <c r="N198" s="198"/>
      <c r="O198" s="67"/>
      <c r="P198" s="67"/>
      <c r="Q198" s="67"/>
      <c r="R198" s="67"/>
      <c r="S198" s="67"/>
      <c r="T198" s="68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20" t="s">
        <v>167</v>
      </c>
      <c r="AU198" s="20" t="s">
        <v>81</v>
      </c>
    </row>
    <row r="199" spans="1:65" s="13" customFormat="1">
      <c r="B199" s="201"/>
      <c r="C199" s="202"/>
      <c r="D199" s="194" t="s">
        <v>176</v>
      </c>
      <c r="E199" s="203" t="s">
        <v>19</v>
      </c>
      <c r="F199" s="204" t="s">
        <v>2169</v>
      </c>
      <c r="G199" s="202"/>
      <c r="H199" s="203" t="s">
        <v>19</v>
      </c>
      <c r="I199" s="205"/>
      <c r="J199" s="202"/>
      <c r="K199" s="202"/>
      <c r="L199" s="206"/>
      <c r="M199" s="207"/>
      <c r="N199" s="208"/>
      <c r="O199" s="208"/>
      <c r="P199" s="208"/>
      <c r="Q199" s="208"/>
      <c r="R199" s="208"/>
      <c r="S199" s="208"/>
      <c r="T199" s="209"/>
      <c r="AT199" s="210" t="s">
        <v>176</v>
      </c>
      <c r="AU199" s="210" t="s">
        <v>81</v>
      </c>
      <c r="AV199" s="13" t="s">
        <v>79</v>
      </c>
      <c r="AW199" s="13" t="s">
        <v>34</v>
      </c>
      <c r="AX199" s="13" t="s">
        <v>72</v>
      </c>
      <c r="AY199" s="210" t="s">
        <v>158</v>
      </c>
    </row>
    <row r="200" spans="1:65" s="14" customFormat="1">
      <c r="B200" s="211"/>
      <c r="C200" s="212"/>
      <c r="D200" s="194" t="s">
        <v>176</v>
      </c>
      <c r="E200" s="213" t="s">
        <v>19</v>
      </c>
      <c r="F200" s="214" t="s">
        <v>2160</v>
      </c>
      <c r="G200" s="212"/>
      <c r="H200" s="215">
        <v>88</v>
      </c>
      <c r="I200" s="216"/>
      <c r="J200" s="212"/>
      <c r="K200" s="212"/>
      <c r="L200" s="217"/>
      <c r="M200" s="218"/>
      <c r="N200" s="219"/>
      <c r="O200" s="219"/>
      <c r="P200" s="219"/>
      <c r="Q200" s="219"/>
      <c r="R200" s="219"/>
      <c r="S200" s="219"/>
      <c r="T200" s="220"/>
      <c r="AT200" s="221" t="s">
        <v>176</v>
      </c>
      <c r="AU200" s="221" t="s">
        <v>81</v>
      </c>
      <c r="AV200" s="14" t="s">
        <v>81</v>
      </c>
      <c r="AW200" s="14" t="s">
        <v>34</v>
      </c>
      <c r="AX200" s="14" t="s">
        <v>72</v>
      </c>
      <c r="AY200" s="221" t="s">
        <v>158</v>
      </c>
    </row>
    <row r="201" spans="1:65" s="15" customFormat="1">
      <c r="B201" s="222"/>
      <c r="C201" s="223"/>
      <c r="D201" s="194" t="s">
        <v>176</v>
      </c>
      <c r="E201" s="224" t="s">
        <v>19</v>
      </c>
      <c r="F201" s="225" t="s">
        <v>179</v>
      </c>
      <c r="G201" s="223"/>
      <c r="H201" s="226">
        <v>88</v>
      </c>
      <c r="I201" s="227"/>
      <c r="J201" s="223"/>
      <c r="K201" s="223"/>
      <c r="L201" s="228"/>
      <c r="M201" s="229"/>
      <c r="N201" s="230"/>
      <c r="O201" s="230"/>
      <c r="P201" s="230"/>
      <c r="Q201" s="230"/>
      <c r="R201" s="230"/>
      <c r="S201" s="230"/>
      <c r="T201" s="231"/>
      <c r="AT201" s="232" t="s">
        <v>176</v>
      </c>
      <c r="AU201" s="232" t="s">
        <v>81</v>
      </c>
      <c r="AV201" s="15" t="s">
        <v>165</v>
      </c>
      <c r="AW201" s="15" t="s">
        <v>34</v>
      </c>
      <c r="AX201" s="15" t="s">
        <v>79</v>
      </c>
      <c r="AY201" s="232" t="s">
        <v>158</v>
      </c>
    </row>
    <row r="202" spans="1:65" s="2" customFormat="1" ht="16.5" customHeight="1">
      <c r="A202" s="37"/>
      <c r="B202" s="38"/>
      <c r="C202" s="233" t="s">
        <v>323</v>
      </c>
      <c r="D202" s="233" t="s">
        <v>220</v>
      </c>
      <c r="E202" s="234" t="s">
        <v>2170</v>
      </c>
      <c r="F202" s="235" t="s">
        <v>2171</v>
      </c>
      <c r="G202" s="236" t="s">
        <v>375</v>
      </c>
      <c r="H202" s="237">
        <v>88</v>
      </c>
      <c r="I202" s="238"/>
      <c r="J202" s="239">
        <f>ROUND(I202*H202,2)</f>
        <v>0</v>
      </c>
      <c r="K202" s="235" t="s">
        <v>805</v>
      </c>
      <c r="L202" s="240"/>
      <c r="M202" s="241" t="s">
        <v>19</v>
      </c>
      <c r="N202" s="242" t="s">
        <v>43</v>
      </c>
      <c r="O202" s="67"/>
      <c r="P202" s="190">
        <f>O202*H202</f>
        <v>0</v>
      </c>
      <c r="Q202" s="190">
        <v>1.167E-2</v>
      </c>
      <c r="R202" s="190">
        <f>Q202*H202</f>
        <v>1.0269599999999999</v>
      </c>
      <c r="S202" s="190">
        <v>0</v>
      </c>
      <c r="T202" s="191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192" t="s">
        <v>219</v>
      </c>
      <c r="AT202" s="192" t="s">
        <v>220</v>
      </c>
      <c r="AU202" s="192" t="s">
        <v>81</v>
      </c>
      <c r="AY202" s="20" t="s">
        <v>158</v>
      </c>
      <c r="BE202" s="193">
        <f>IF(N202="základní",J202,0)</f>
        <v>0</v>
      </c>
      <c r="BF202" s="193">
        <f>IF(N202="snížená",J202,0)</f>
        <v>0</v>
      </c>
      <c r="BG202" s="193">
        <f>IF(N202="zákl. přenesená",J202,0)</f>
        <v>0</v>
      </c>
      <c r="BH202" s="193">
        <f>IF(N202="sníž. přenesená",J202,0)</f>
        <v>0</v>
      </c>
      <c r="BI202" s="193">
        <f>IF(N202="nulová",J202,0)</f>
        <v>0</v>
      </c>
      <c r="BJ202" s="20" t="s">
        <v>79</v>
      </c>
      <c r="BK202" s="193">
        <f>ROUND(I202*H202,2)</f>
        <v>0</v>
      </c>
      <c r="BL202" s="20" t="s">
        <v>165</v>
      </c>
      <c r="BM202" s="192" t="s">
        <v>2172</v>
      </c>
    </row>
    <row r="203" spans="1:65" s="2" customFormat="1">
      <c r="A203" s="37"/>
      <c r="B203" s="38"/>
      <c r="C203" s="39"/>
      <c r="D203" s="194" t="s">
        <v>167</v>
      </c>
      <c r="E203" s="39"/>
      <c r="F203" s="195" t="s">
        <v>2171</v>
      </c>
      <c r="G203" s="39"/>
      <c r="H203" s="39"/>
      <c r="I203" s="196"/>
      <c r="J203" s="39"/>
      <c r="K203" s="39"/>
      <c r="L203" s="42"/>
      <c r="M203" s="197"/>
      <c r="N203" s="198"/>
      <c r="O203" s="67"/>
      <c r="P203" s="67"/>
      <c r="Q203" s="67"/>
      <c r="R203" s="67"/>
      <c r="S203" s="67"/>
      <c r="T203" s="68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20" t="s">
        <v>167</v>
      </c>
      <c r="AU203" s="20" t="s">
        <v>81</v>
      </c>
    </row>
    <row r="204" spans="1:65" s="14" customFormat="1">
      <c r="B204" s="211"/>
      <c r="C204" s="212"/>
      <c r="D204" s="194" t="s">
        <v>176</v>
      </c>
      <c r="E204" s="213" t="s">
        <v>19</v>
      </c>
      <c r="F204" s="214" t="s">
        <v>2160</v>
      </c>
      <c r="G204" s="212"/>
      <c r="H204" s="215">
        <v>88</v>
      </c>
      <c r="I204" s="216"/>
      <c r="J204" s="212"/>
      <c r="K204" s="212"/>
      <c r="L204" s="217"/>
      <c r="M204" s="218"/>
      <c r="N204" s="219"/>
      <c r="O204" s="219"/>
      <c r="P204" s="219"/>
      <c r="Q204" s="219"/>
      <c r="R204" s="219"/>
      <c r="S204" s="219"/>
      <c r="T204" s="220"/>
      <c r="AT204" s="221" t="s">
        <v>176</v>
      </c>
      <c r="AU204" s="221" t="s">
        <v>81</v>
      </c>
      <c r="AV204" s="14" t="s">
        <v>81</v>
      </c>
      <c r="AW204" s="14" t="s">
        <v>34</v>
      </c>
      <c r="AX204" s="14" t="s">
        <v>79</v>
      </c>
      <c r="AY204" s="221" t="s">
        <v>158</v>
      </c>
    </row>
    <row r="205" spans="1:65" s="2" customFormat="1" ht="16.5" customHeight="1">
      <c r="A205" s="37"/>
      <c r="B205" s="38"/>
      <c r="C205" s="233" t="s">
        <v>329</v>
      </c>
      <c r="D205" s="233" t="s">
        <v>220</v>
      </c>
      <c r="E205" s="234" t="s">
        <v>2173</v>
      </c>
      <c r="F205" s="235" t="s">
        <v>2174</v>
      </c>
      <c r="G205" s="236" t="s">
        <v>375</v>
      </c>
      <c r="H205" s="237">
        <v>66</v>
      </c>
      <c r="I205" s="238"/>
      <c r="J205" s="239">
        <f>ROUND(I205*H205,2)</f>
        <v>0</v>
      </c>
      <c r="K205" s="235" t="s">
        <v>805</v>
      </c>
      <c r="L205" s="240"/>
      <c r="M205" s="241" t="s">
        <v>19</v>
      </c>
      <c r="N205" s="242" t="s">
        <v>43</v>
      </c>
      <c r="O205" s="67"/>
      <c r="P205" s="190">
        <f>O205*H205</f>
        <v>0</v>
      </c>
      <c r="Q205" s="190">
        <v>8.5199999999999998E-3</v>
      </c>
      <c r="R205" s="190">
        <f>Q205*H205</f>
        <v>0.56231999999999993</v>
      </c>
      <c r="S205" s="190">
        <v>0</v>
      </c>
      <c r="T205" s="191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192" t="s">
        <v>219</v>
      </c>
      <c r="AT205" s="192" t="s">
        <v>220</v>
      </c>
      <c r="AU205" s="192" t="s">
        <v>81</v>
      </c>
      <c r="AY205" s="20" t="s">
        <v>158</v>
      </c>
      <c r="BE205" s="193">
        <f>IF(N205="základní",J205,0)</f>
        <v>0</v>
      </c>
      <c r="BF205" s="193">
        <f>IF(N205="snížená",J205,0)</f>
        <v>0</v>
      </c>
      <c r="BG205" s="193">
        <f>IF(N205="zákl. přenesená",J205,0)</f>
        <v>0</v>
      </c>
      <c r="BH205" s="193">
        <f>IF(N205="sníž. přenesená",J205,0)</f>
        <v>0</v>
      </c>
      <c r="BI205" s="193">
        <f>IF(N205="nulová",J205,0)</f>
        <v>0</v>
      </c>
      <c r="BJ205" s="20" t="s">
        <v>79</v>
      </c>
      <c r="BK205" s="193">
        <f>ROUND(I205*H205,2)</f>
        <v>0</v>
      </c>
      <c r="BL205" s="20" t="s">
        <v>165</v>
      </c>
      <c r="BM205" s="192" t="s">
        <v>2175</v>
      </c>
    </row>
    <row r="206" spans="1:65" s="2" customFormat="1">
      <c r="A206" s="37"/>
      <c r="B206" s="38"/>
      <c r="C206" s="39"/>
      <c r="D206" s="194" t="s">
        <v>167</v>
      </c>
      <c r="E206" s="39"/>
      <c r="F206" s="195" t="s">
        <v>2174</v>
      </c>
      <c r="G206" s="39"/>
      <c r="H206" s="39"/>
      <c r="I206" s="196"/>
      <c r="J206" s="39"/>
      <c r="K206" s="39"/>
      <c r="L206" s="42"/>
      <c r="M206" s="197"/>
      <c r="N206" s="198"/>
      <c r="O206" s="67"/>
      <c r="P206" s="67"/>
      <c r="Q206" s="67"/>
      <c r="R206" s="67"/>
      <c r="S206" s="67"/>
      <c r="T206" s="68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20" t="s">
        <v>167</v>
      </c>
      <c r="AU206" s="20" t="s">
        <v>81</v>
      </c>
    </row>
    <row r="207" spans="1:65" s="13" customFormat="1">
      <c r="B207" s="201"/>
      <c r="C207" s="202"/>
      <c r="D207" s="194" t="s">
        <v>176</v>
      </c>
      <c r="E207" s="203" t="s">
        <v>19</v>
      </c>
      <c r="F207" s="204" t="s">
        <v>2176</v>
      </c>
      <c r="G207" s="202"/>
      <c r="H207" s="203" t="s">
        <v>19</v>
      </c>
      <c r="I207" s="205"/>
      <c r="J207" s="202"/>
      <c r="K207" s="202"/>
      <c r="L207" s="206"/>
      <c r="M207" s="207"/>
      <c r="N207" s="208"/>
      <c r="O207" s="208"/>
      <c r="P207" s="208"/>
      <c r="Q207" s="208"/>
      <c r="R207" s="208"/>
      <c r="S207" s="208"/>
      <c r="T207" s="209"/>
      <c r="AT207" s="210" t="s">
        <v>176</v>
      </c>
      <c r="AU207" s="210" t="s">
        <v>81</v>
      </c>
      <c r="AV207" s="13" t="s">
        <v>79</v>
      </c>
      <c r="AW207" s="13" t="s">
        <v>34</v>
      </c>
      <c r="AX207" s="13" t="s">
        <v>72</v>
      </c>
      <c r="AY207" s="210" t="s">
        <v>158</v>
      </c>
    </row>
    <row r="208" spans="1:65" s="14" customFormat="1">
      <c r="B208" s="211"/>
      <c r="C208" s="212"/>
      <c r="D208" s="194" t="s">
        <v>176</v>
      </c>
      <c r="E208" s="213" t="s">
        <v>19</v>
      </c>
      <c r="F208" s="214" t="s">
        <v>2161</v>
      </c>
      <c r="G208" s="212"/>
      <c r="H208" s="215">
        <v>66</v>
      </c>
      <c r="I208" s="216"/>
      <c r="J208" s="212"/>
      <c r="K208" s="212"/>
      <c r="L208" s="217"/>
      <c r="M208" s="218"/>
      <c r="N208" s="219"/>
      <c r="O208" s="219"/>
      <c r="P208" s="219"/>
      <c r="Q208" s="219"/>
      <c r="R208" s="219"/>
      <c r="S208" s="219"/>
      <c r="T208" s="220"/>
      <c r="AT208" s="221" t="s">
        <v>176</v>
      </c>
      <c r="AU208" s="221" t="s">
        <v>81</v>
      </c>
      <c r="AV208" s="14" t="s">
        <v>81</v>
      </c>
      <c r="AW208" s="14" t="s">
        <v>34</v>
      </c>
      <c r="AX208" s="14" t="s">
        <v>72</v>
      </c>
      <c r="AY208" s="221" t="s">
        <v>158</v>
      </c>
    </row>
    <row r="209" spans="1:65" s="15" customFormat="1">
      <c r="B209" s="222"/>
      <c r="C209" s="223"/>
      <c r="D209" s="194" t="s">
        <v>176</v>
      </c>
      <c r="E209" s="224" t="s">
        <v>19</v>
      </c>
      <c r="F209" s="225" t="s">
        <v>179</v>
      </c>
      <c r="G209" s="223"/>
      <c r="H209" s="226">
        <v>66</v>
      </c>
      <c r="I209" s="227"/>
      <c r="J209" s="223"/>
      <c r="K209" s="223"/>
      <c r="L209" s="228"/>
      <c r="M209" s="229"/>
      <c r="N209" s="230"/>
      <c r="O209" s="230"/>
      <c r="P209" s="230"/>
      <c r="Q209" s="230"/>
      <c r="R209" s="230"/>
      <c r="S209" s="230"/>
      <c r="T209" s="231"/>
      <c r="AT209" s="232" t="s">
        <v>176</v>
      </c>
      <c r="AU209" s="232" t="s">
        <v>81</v>
      </c>
      <c r="AV209" s="15" t="s">
        <v>165</v>
      </c>
      <c r="AW209" s="15" t="s">
        <v>34</v>
      </c>
      <c r="AX209" s="15" t="s">
        <v>79</v>
      </c>
      <c r="AY209" s="232" t="s">
        <v>158</v>
      </c>
    </row>
    <row r="210" spans="1:65" s="2" customFormat="1" ht="24.25" customHeight="1">
      <c r="A210" s="37"/>
      <c r="B210" s="38"/>
      <c r="C210" s="233" t="s">
        <v>337</v>
      </c>
      <c r="D210" s="233" t="s">
        <v>220</v>
      </c>
      <c r="E210" s="234" t="s">
        <v>2177</v>
      </c>
      <c r="F210" s="235" t="s">
        <v>2178</v>
      </c>
      <c r="G210" s="236" t="s">
        <v>375</v>
      </c>
      <c r="H210" s="237">
        <v>308</v>
      </c>
      <c r="I210" s="238"/>
      <c r="J210" s="239">
        <f>ROUND(I210*H210,2)</f>
        <v>0</v>
      </c>
      <c r="K210" s="235" t="s">
        <v>805</v>
      </c>
      <c r="L210" s="240"/>
      <c r="M210" s="241" t="s">
        <v>19</v>
      </c>
      <c r="N210" s="242" t="s">
        <v>43</v>
      </c>
      <c r="O210" s="67"/>
      <c r="P210" s="190">
        <f>O210*H210</f>
        <v>0</v>
      </c>
      <c r="Q210" s="190">
        <v>1.1100000000000001E-3</v>
      </c>
      <c r="R210" s="190">
        <f>Q210*H210</f>
        <v>0.34188000000000002</v>
      </c>
      <c r="S210" s="190">
        <v>0</v>
      </c>
      <c r="T210" s="191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192" t="s">
        <v>219</v>
      </c>
      <c r="AT210" s="192" t="s">
        <v>220</v>
      </c>
      <c r="AU210" s="192" t="s">
        <v>81</v>
      </c>
      <c r="AY210" s="20" t="s">
        <v>158</v>
      </c>
      <c r="BE210" s="193">
        <f>IF(N210="základní",J210,0)</f>
        <v>0</v>
      </c>
      <c r="BF210" s="193">
        <f>IF(N210="snížená",J210,0)</f>
        <v>0</v>
      </c>
      <c r="BG210" s="193">
        <f>IF(N210="zákl. přenesená",J210,0)</f>
        <v>0</v>
      </c>
      <c r="BH210" s="193">
        <f>IF(N210="sníž. přenesená",J210,0)</f>
        <v>0</v>
      </c>
      <c r="BI210" s="193">
        <f>IF(N210="nulová",J210,0)</f>
        <v>0</v>
      </c>
      <c r="BJ210" s="20" t="s">
        <v>79</v>
      </c>
      <c r="BK210" s="193">
        <f>ROUND(I210*H210,2)</f>
        <v>0</v>
      </c>
      <c r="BL210" s="20" t="s">
        <v>165</v>
      </c>
      <c r="BM210" s="192" t="s">
        <v>2179</v>
      </c>
    </row>
    <row r="211" spans="1:65" s="2" customFormat="1">
      <c r="A211" s="37"/>
      <c r="B211" s="38"/>
      <c r="C211" s="39"/>
      <c r="D211" s="194" t="s">
        <v>167</v>
      </c>
      <c r="E211" s="39"/>
      <c r="F211" s="195" t="s">
        <v>2178</v>
      </c>
      <c r="G211" s="39"/>
      <c r="H211" s="39"/>
      <c r="I211" s="196"/>
      <c r="J211" s="39"/>
      <c r="K211" s="39"/>
      <c r="L211" s="42"/>
      <c r="M211" s="197"/>
      <c r="N211" s="198"/>
      <c r="O211" s="67"/>
      <c r="P211" s="67"/>
      <c r="Q211" s="67"/>
      <c r="R211" s="67"/>
      <c r="S211" s="67"/>
      <c r="T211" s="68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20" t="s">
        <v>167</v>
      </c>
      <c r="AU211" s="20" t="s">
        <v>81</v>
      </c>
    </row>
    <row r="212" spans="1:65" s="14" customFormat="1">
      <c r="B212" s="211"/>
      <c r="C212" s="212"/>
      <c r="D212" s="194" t="s">
        <v>176</v>
      </c>
      <c r="E212" s="213" t="s">
        <v>19</v>
      </c>
      <c r="F212" s="214" t="s">
        <v>2180</v>
      </c>
      <c r="G212" s="212"/>
      <c r="H212" s="215">
        <v>132</v>
      </c>
      <c r="I212" s="216"/>
      <c r="J212" s="212"/>
      <c r="K212" s="212"/>
      <c r="L212" s="217"/>
      <c r="M212" s="218"/>
      <c r="N212" s="219"/>
      <c r="O212" s="219"/>
      <c r="P212" s="219"/>
      <c r="Q212" s="219"/>
      <c r="R212" s="219"/>
      <c r="S212" s="219"/>
      <c r="T212" s="220"/>
      <c r="AT212" s="221" t="s">
        <v>176</v>
      </c>
      <c r="AU212" s="221" t="s">
        <v>81</v>
      </c>
      <c r="AV212" s="14" t="s">
        <v>81</v>
      </c>
      <c r="AW212" s="14" t="s">
        <v>34</v>
      </c>
      <c r="AX212" s="14" t="s">
        <v>72</v>
      </c>
      <c r="AY212" s="221" t="s">
        <v>158</v>
      </c>
    </row>
    <row r="213" spans="1:65" s="14" customFormat="1">
      <c r="B213" s="211"/>
      <c r="C213" s="212"/>
      <c r="D213" s="194" t="s">
        <v>176</v>
      </c>
      <c r="E213" s="213" t="s">
        <v>19</v>
      </c>
      <c r="F213" s="214" t="s">
        <v>2181</v>
      </c>
      <c r="G213" s="212"/>
      <c r="H213" s="215">
        <v>176</v>
      </c>
      <c r="I213" s="216"/>
      <c r="J213" s="212"/>
      <c r="K213" s="212"/>
      <c r="L213" s="217"/>
      <c r="M213" s="218"/>
      <c r="N213" s="219"/>
      <c r="O213" s="219"/>
      <c r="P213" s="219"/>
      <c r="Q213" s="219"/>
      <c r="R213" s="219"/>
      <c r="S213" s="219"/>
      <c r="T213" s="220"/>
      <c r="AT213" s="221" t="s">
        <v>176</v>
      </c>
      <c r="AU213" s="221" t="s">
        <v>81</v>
      </c>
      <c r="AV213" s="14" t="s">
        <v>81</v>
      </c>
      <c r="AW213" s="14" t="s">
        <v>34</v>
      </c>
      <c r="AX213" s="14" t="s">
        <v>72</v>
      </c>
      <c r="AY213" s="221" t="s">
        <v>158</v>
      </c>
    </row>
    <row r="214" spans="1:65" s="15" customFormat="1">
      <c r="B214" s="222"/>
      <c r="C214" s="223"/>
      <c r="D214" s="194" t="s">
        <v>176</v>
      </c>
      <c r="E214" s="224" t="s">
        <v>19</v>
      </c>
      <c r="F214" s="225" t="s">
        <v>179</v>
      </c>
      <c r="G214" s="223"/>
      <c r="H214" s="226">
        <v>308</v>
      </c>
      <c r="I214" s="227"/>
      <c r="J214" s="223"/>
      <c r="K214" s="223"/>
      <c r="L214" s="228"/>
      <c r="M214" s="229"/>
      <c r="N214" s="230"/>
      <c r="O214" s="230"/>
      <c r="P214" s="230"/>
      <c r="Q214" s="230"/>
      <c r="R214" s="230"/>
      <c r="S214" s="230"/>
      <c r="T214" s="231"/>
      <c r="AT214" s="232" t="s">
        <v>176</v>
      </c>
      <c r="AU214" s="232" t="s">
        <v>81</v>
      </c>
      <c r="AV214" s="15" t="s">
        <v>165</v>
      </c>
      <c r="AW214" s="15" t="s">
        <v>34</v>
      </c>
      <c r="AX214" s="15" t="s">
        <v>79</v>
      </c>
      <c r="AY214" s="232" t="s">
        <v>158</v>
      </c>
    </row>
    <row r="215" spans="1:65" s="2" customFormat="1" ht="16.5" customHeight="1">
      <c r="A215" s="37"/>
      <c r="B215" s="38"/>
      <c r="C215" s="233" t="s">
        <v>344</v>
      </c>
      <c r="D215" s="233" t="s">
        <v>220</v>
      </c>
      <c r="E215" s="234" t="s">
        <v>2182</v>
      </c>
      <c r="F215" s="235" t="s">
        <v>2183</v>
      </c>
      <c r="G215" s="236" t="s">
        <v>375</v>
      </c>
      <c r="H215" s="237">
        <v>308</v>
      </c>
      <c r="I215" s="238"/>
      <c r="J215" s="239">
        <f>ROUND(I215*H215,2)</f>
        <v>0</v>
      </c>
      <c r="K215" s="235" t="s">
        <v>805</v>
      </c>
      <c r="L215" s="240"/>
      <c r="M215" s="241" t="s">
        <v>19</v>
      </c>
      <c r="N215" s="242" t="s">
        <v>43</v>
      </c>
      <c r="O215" s="67"/>
      <c r="P215" s="190">
        <f>O215*H215</f>
        <v>0</v>
      </c>
      <c r="Q215" s="190">
        <v>5.9999999999999995E-4</v>
      </c>
      <c r="R215" s="190">
        <f>Q215*H215</f>
        <v>0.18479999999999999</v>
      </c>
      <c r="S215" s="190">
        <v>0</v>
      </c>
      <c r="T215" s="191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192" t="s">
        <v>219</v>
      </c>
      <c r="AT215" s="192" t="s">
        <v>220</v>
      </c>
      <c r="AU215" s="192" t="s">
        <v>81</v>
      </c>
      <c r="AY215" s="20" t="s">
        <v>158</v>
      </c>
      <c r="BE215" s="193">
        <f>IF(N215="základní",J215,0)</f>
        <v>0</v>
      </c>
      <c r="BF215" s="193">
        <f>IF(N215="snížená",J215,0)</f>
        <v>0</v>
      </c>
      <c r="BG215" s="193">
        <f>IF(N215="zákl. přenesená",J215,0)</f>
        <v>0</v>
      </c>
      <c r="BH215" s="193">
        <f>IF(N215="sníž. přenesená",J215,0)</f>
        <v>0</v>
      </c>
      <c r="BI215" s="193">
        <f>IF(N215="nulová",J215,0)</f>
        <v>0</v>
      </c>
      <c r="BJ215" s="20" t="s">
        <v>79</v>
      </c>
      <c r="BK215" s="193">
        <f>ROUND(I215*H215,2)</f>
        <v>0</v>
      </c>
      <c r="BL215" s="20" t="s">
        <v>165</v>
      </c>
      <c r="BM215" s="192" t="s">
        <v>2184</v>
      </c>
    </row>
    <row r="216" spans="1:65" s="2" customFormat="1">
      <c r="A216" s="37"/>
      <c r="B216" s="38"/>
      <c r="C216" s="39"/>
      <c r="D216" s="194" t="s">
        <v>167</v>
      </c>
      <c r="E216" s="39"/>
      <c r="F216" s="195" t="s">
        <v>2183</v>
      </c>
      <c r="G216" s="39"/>
      <c r="H216" s="39"/>
      <c r="I216" s="196"/>
      <c r="J216" s="39"/>
      <c r="K216" s="39"/>
      <c r="L216" s="42"/>
      <c r="M216" s="197"/>
      <c r="N216" s="198"/>
      <c r="O216" s="67"/>
      <c r="P216" s="67"/>
      <c r="Q216" s="67"/>
      <c r="R216" s="67"/>
      <c r="S216" s="67"/>
      <c r="T216" s="68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20" t="s">
        <v>167</v>
      </c>
      <c r="AU216" s="20" t="s">
        <v>81</v>
      </c>
    </row>
    <row r="217" spans="1:65" s="2" customFormat="1" ht="16.5" customHeight="1">
      <c r="A217" s="37"/>
      <c r="B217" s="38"/>
      <c r="C217" s="233" t="s">
        <v>351</v>
      </c>
      <c r="D217" s="233" t="s">
        <v>220</v>
      </c>
      <c r="E217" s="234" t="s">
        <v>2185</v>
      </c>
      <c r="F217" s="235" t="s">
        <v>2186</v>
      </c>
      <c r="G217" s="236" t="s">
        <v>375</v>
      </c>
      <c r="H217" s="237">
        <v>616</v>
      </c>
      <c r="I217" s="238"/>
      <c r="J217" s="239">
        <f>ROUND(I217*H217,2)</f>
        <v>0</v>
      </c>
      <c r="K217" s="235" t="s">
        <v>805</v>
      </c>
      <c r="L217" s="240"/>
      <c r="M217" s="241" t="s">
        <v>19</v>
      </c>
      <c r="N217" s="242" t="s">
        <v>43</v>
      </c>
      <c r="O217" s="67"/>
      <c r="P217" s="190">
        <f>O217*H217</f>
        <v>0</v>
      </c>
      <c r="Q217" s="190">
        <v>5.1999999999999995E-4</v>
      </c>
      <c r="R217" s="190">
        <f>Q217*H217</f>
        <v>0.32031999999999999</v>
      </c>
      <c r="S217" s="190">
        <v>0</v>
      </c>
      <c r="T217" s="191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192" t="s">
        <v>219</v>
      </c>
      <c r="AT217" s="192" t="s">
        <v>220</v>
      </c>
      <c r="AU217" s="192" t="s">
        <v>81</v>
      </c>
      <c r="AY217" s="20" t="s">
        <v>158</v>
      </c>
      <c r="BE217" s="193">
        <f>IF(N217="základní",J217,0)</f>
        <v>0</v>
      </c>
      <c r="BF217" s="193">
        <f>IF(N217="snížená",J217,0)</f>
        <v>0</v>
      </c>
      <c r="BG217" s="193">
        <f>IF(N217="zákl. přenesená",J217,0)</f>
        <v>0</v>
      </c>
      <c r="BH217" s="193">
        <f>IF(N217="sníž. přenesená",J217,0)</f>
        <v>0</v>
      </c>
      <c r="BI217" s="193">
        <f>IF(N217="nulová",J217,0)</f>
        <v>0</v>
      </c>
      <c r="BJ217" s="20" t="s">
        <v>79</v>
      </c>
      <c r="BK217" s="193">
        <f>ROUND(I217*H217,2)</f>
        <v>0</v>
      </c>
      <c r="BL217" s="20" t="s">
        <v>165</v>
      </c>
      <c r="BM217" s="192" t="s">
        <v>2187</v>
      </c>
    </row>
    <row r="218" spans="1:65" s="2" customFormat="1">
      <c r="A218" s="37"/>
      <c r="B218" s="38"/>
      <c r="C218" s="39"/>
      <c r="D218" s="194" t="s">
        <v>167</v>
      </c>
      <c r="E218" s="39"/>
      <c r="F218" s="195" t="s">
        <v>2186</v>
      </c>
      <c r="G218" s="39"/>
      <c r="H218" s="39"/>
      <c r="I218" s="196"/>
      <c r="J218" s="39"/>
      <c r="K218" s="39"/>
      <c r="L218" s="42"/>
      <c r="M218" s="197"/>
      <c r="N218" s="198"/>
      <c r="O218" s="67"/>
      <c r="P218" s="67"/>
      <c r="Q218" s="67"/>
      <c r="R218" s="67"/>
      <c r="S218" s="67"/>
      <c r="T218" s="68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20" t="s">
        <v>167</v>
      </c>
      <c r="AU218" s="20" t="s">
        <v>81</v>
      </c>
    </row>
    <row r="219" spans="1:65" s="14" customFormat="1">
      <c r="B219" s="211"/>
      <c r="C219" s="212"/>
      <c r="D219" s="194" t="s">
        <v>176</v>
      </c>
      <c r="E219" s="213" t="s">
        <v>19</v>
      </c>
      <c r="F219" s="214" t="s">
        <v>2188</v>
      </c>
      <c r="G219" s="212"/>
      <c r="H219" s="215">
        <v>352</v>
      </c>
      <c r="I219" s="216"/>
      <c r="J219" s="212"/>
      <c r="K219" s="212"/>
      <c r="L219" s="217"/>
      <c r="M219" s="218"/>
      <c r="N219" s="219"/>
      <c r="O219" s="219"/>
      <c r="P219" s="219"/>
      <c r="Q219" s="219"/>
      <c r="R219" s="219"/>
      <c r="S219" s="219"/>
      <c r="T219" s="220"/>
      <c r="AT219" s="221" t="s">
        <v>176</v>
      </c>
      <c r="AU219" s="221" t="s">
        <v>81</v>
      </c>
      <c r="AV219" s="14" t="s">
        <v>81</v>
      </c>
      <c r="AW219" s="14" t="s">
        <v>34</v>
      </c>
      <c r="AX219" s="14" t="s">
        <v>72</v>
      </c>
      <c r="AY219" s="221" t="s">
        <v>158</v>
      </c>
    </row>
    <row r="220" spans="1:65" s="14" customFormat="1">
      <c r="B220" s="211"/>
      <c r="C220" s="212"/>
      <c r="D220" s="194" t="s">
        <v>176</v>
      </c>
      <c r="E220" s="213" t="s">
        <v>19</v>
      </c>
      <c r="F220" s="214" t="s">
        <v>2189</v>
      </c>
      <c r="G220" s="212"/>
      <c r="H220" s="215">
        <v>264</v>
      </c>
      <c r="I220" s="216"/>
      <c r="J220" s="212"/>
      <c r="K220" s="212"/>
      <c r="L220" s="217"/>
      <c r="M220" s="218"/>
      <c r="N220" s="219"/>
      <c r="O220" s="219"/>
      <c r="P220" s="219"/>
      <c r="Q220" s="219"/>
      <c r="R220" s="219"/>
      <c r="S220" s="219"/>
      <c r="T220" s="220"/>
      <c r="AT220" s="221" t="s">
        <v>176</v>
      </c>
      <c r="AU220" s="221" t="s">
        <v>81</v>
      </c>
      <c r="AV220" s="14" t="s">
        <v>81</v>
      </c>
      <c r="AW220" s="14" t="s">
        <v>34</v>
      </c>
      <c r="AX220" s="14" t="s">
        <v>72</v>
      </c>
      <c r="AY220" s="221" t="s">
        <v>158</v>
      </c>
    </row>
    <row r="221" spans="1:65" s="15" customFormat="1">
      <c r="B221" s="222"/>
      <c r="C221" s="223"/>
      <c r="D221" s="194" t="s">
        <v>176</v>
      </c>
      <c r="E221" s="224" t="s">
        <v>19</v>
      </c>
      <c r="F221" s="225" t="s">
        <v>179</v>
      </c>
      <c r="G221" s="223"/>
      <c r="H221" s="226">
        <v>616</v>
      </c>
      <c r="I221" s="227"/>
      <c r="J221" s="223"/>
      <c r="K221" s="223"/>
      <c r="L221" s="228"/>
      <c r="M221" s="229"/>
      <c r="N221" s="230"/>
      <c r="O221" s="230"/>
      <c r="P221" s="230"/>
      <c r="Q221" s="230"/>
      <c r="R221" s="230"/>
      <c r="S221" s="230"/>
      <c r="T221" s="231"/>
      <c r="AT221" s="232" t="s">
        <v>176</v>
      </c>
      <c r="AU221" s="232" t="s">
        <v>81</v>
      </c>
      <c r="AV221" s="15" t="s">
        <v>165</v>
      </c>
      <c r="AW221" s="15" t="s">
        <v>34</v>
      </c>
      <c r="AX221" s="15" t="s">
        <v>79</v>
      </c>
      <c r="AY221" s="232" t="s">
        <v>158</v>
      </c>
    </row>
    <row r="222" spans="1:65" s="2" customFormat="1" ht="16.5" customHeight="1">
      <c r="A222" s="37"/>
      <c r="B222" s="38"/>
      <c r="C222" s="233" t="s">
        <v>358</v>
      </c>
      <c r="D222" s="233" t="s">
        <v>220</v>
      </c>
      <c r="E222" s="234" t="s">
        <v>896</v>
      </c>
      <c r="F222" s="235" t="s">
        <v>897</v>
      </c>
      <c r="G222" s="236" t="s">
        <v>375</v>
      </c>
      <c r="H222" s="237">
        <v>616</v>
      </c>
      <c r="I222" s="238"/>
      <c r="J222" s="239">
        <f>ROUND(I222*H222,2)</f>
        <v>0</v>
      </c>
      <c r="K222" s="235" t="s">
        <v>805</v>
      </c>
      <c r="L222" s="240"/>
      <c r="M222" s="241" t="s">
        <v>19</v>
      </c>
      <c r="N222" s="242" t="s">
        <v>43</v>
      </c>
      <c r="O222" s="67"/>
      <c r="P222" s="190">
        <f>O222*H222</f>
        <v>0</v>
      </c>
      <c r="Q222" s="190">
        <v>9.0000000000000006E-5</v>
      </c>
      <c r="R222" s="190">
        <f>Q222*H222</f>
        <v>5.5440000000000003E-2</v>
      </c>
      <c r="S222" s="190">
        <v>0</v>
      </c>
      <c r="T222" s="191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192" t="s">
        <v>219</v>
      </c>
      <c r="AT222" s="192" t="s">
        <v>220</v>
      </c>
      <c r="AU222" s="192" t="s">
        <v>81</v>
      </c>
      <c r="AY222" s="20" t="s">
        <v>158</v>
      </c>
      <c r="BE222" s="193">
        <f>IF(N222="základní",J222,0)</f>
        <v>0</v>
      </c>
      <c r="BF222" s="193">
        <f>IF(N222="snížená",J222,0)</f>
        <v>0</v>
      </c>
      <c r="BG222" s="193">
        <f>IF(N222="zákl. přenesená",J222,0)</f>
        <v>0</v>
      </c>
      <c r="BH222" s="193">
        <f>IF(N222="sníž. přenesená",J222,0)</f>
        <v>0</v>
      </c>
      <c r="BI222" s="193">
        <f>IF(N222="nulová",J222,0)</f>
        <v>0</v>
      </c>
      <c r="BJ222" s="20" t="s">
        <v>79</v>
      </c>
      <c r="BK222" s="193">
        <f>ROUND(I222*H222,2)</f>
        <v>0</v>
      </c>
      <c r="BL222" s="20" t="s">
        <v>165</v>
      </c>
      <c r="BM222" s="192" t="s">
        <v>2190</v>
      </c>
    </row>
    <row r="223" spans="1:65" s="2" customFormat="1">
      <c r="A223" s="37"/>
      <c r="B223" s="38"/>
      <c r="C223" s="39"/>
      <c r="D223" s="194" t="s">
        <v>167</v>
      </c>
      <c r="E223" s="39"/>
      <c r="F223" s="195" t="s">
        <v>897</v>
      </c>
      <c r="G223" s="39"/>
      <c r="H223" s="39"/>
      <c r="I223" s="196"/>
      <c r="J223" s="39"/>
      <c r="K223" s="39"/>
      <c r="L223" s="42"/>
      <c r="M223" s="197"/>
      <c r="N223" s="198"/>
      <c r="O223" s="67"/>
      <c r="P223" s="67"/>
      <c r="Q223" s="67"/>
      <c r="R223" s="67"/>
      <c r="S223" s="67"/>
      <c r="T223" s="68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20" t="s">
        <v>167</v>
      </c>
      <c r="AU223" s="20" t="s">
        <v>81</v>
      </c>
    </row>
    <row r="224" spans="1:65" s="14" customFormat="1">
      <c r="B224" s="211"/>
      <c r="C224" s="212"/>
      <c r="D224" s="194" t="s">
        <v>176</v>
      </c>
      <c r="E224" s="213" t="s">
        <v>19</v>
      </c>
      <c r="F224" s="214" t="s">
        <v>2188</v>
      </c>
      <c r="G224" s="212"/>
      <c r="H224" s="215">
        <v>352</v>
      </c>
      <c r="I224" s="216"/>
      <c r="J224" s="212"/>
      <c r="K224" s="212"/>
      <c r="L224" s="217"/>
      <c r="M224" s="218"/>
      <c r="N224" s="219"/>
      <c r="O224" s="219"/>
      <c r="P224" s="219"/>
      <c r="Q224" s="219"/>
      <c r="R224" s="219"/>
      <c r="S224" s="219"/>
      <c r="T224" s="220"/>
      <c r="AT224" s="221" t="s">
        <v>176</v>
      </c>
      <c r="AU224" s="221" t="s">
        <v>81</v>
      </c>
      <c r="AV224" s="14" t="s">
        <v>81</v>
      </c>
      <c r="AW224" s="14" t="s">
        <v>34</v>
      </c>
      <c r="AX224" s="14" t="s">
        <v>72</v>
      </c>
      <c r="AY224" s="221" t="s">
        <v>158</v>
      </c>
    </row>
    <row r="225" spans="1:65" s="14" customFormat="1">
      <c r="B225" s="211"/>
      <c r="C225" s="212"/>
      <c r="D225" s="194" t="s">
        <v>176</v>
      </c>
      <c r="E225" s="213" t="s">
        <v>19</v>
      </c>
      <c r="F225" s="214" t="s">
        <v>2189</v>
      </c>
      <c r="G225" s="212"/>
      <c r="H225" s="215">
        <v>264</v>
      </c>
      <c r="I225" s="216"/>
      <c r="J225" s="212"/>
      <c r="K225" s="212"/>
      <c r="L225" s="217"/>
      <c r="M225" s="218"/>
      <c r="N225" s="219"/>
      <c r="O225" s="219"/>
      <c r="P225" s="219"/>
      <c r="Q225" s="219"/>
      <c r="R225" s="219"/>
      <c r="S225" s="219"/>
      <c r="T225" s="220"/>
      <c r="AT225" s="221" t="s">
        <v>176</v>
      </c>
      <c r="AU225" s="221" t="s">
        <v>81</v>
      </c>
      <c r="AV225" s="14" t="s">
        <v>81</v>
      </c>
      <c r="AW225" s="14" t="s">
        <v>34</v>
      </c>
      <c r="AX225" s="14" t="s">
        <v>72</v>
      </c>
      <c r="AY225" s="221" t="s">
        <v>158</v>
      </c>
    </row>
    <row r="226" spans="1:65" s="15" customFormat="1">
      <c r="B226" s="222"/>
      <c r="C226" s="223"/>
      <c r="D226" s="194" t="s">
        <v>176</v>
      </c>
      <c r="E226" s="224" t="s">
        <v>19</v>
      </c>
      <c r="F226" s="225" t="s">
        <v>179</v>
      </c>
      <c r="G226" s="223"/>
      <c r="H226" s="226">
        <v>616</v>
      </c>
      <c r="I226" s="227"/>
      <c r="J226" s="223"/>
      <c r="K226" s="223"/>
      <c r="L226" s="228"/>
      <c r="M226" s="229"/>
      <c r="N226" s="230"/>
      <c r="O226" s="230"/>
      <c r="P226" s="230"/>
      <c r="Q226" s="230"/>
      <c r="R226" s="230"/>
      <c r="S226" s="230"/>
      <c r="T226" s="231"/>
      <c r="AT226" s="232" t="s">
        <v>176</v>
      </c>
      <c r="AU226" s="232" t="s">
        <v>81</v>
      </c>
      <c r="AV226" s="15" t="s">
        <v>165</v>
      </c>
      <c r="AW226" s="15" t="s">
        <v>34</v>
      </c>
      <c r="AX226" s="15" t="s">
        <v>79</v>
      </c>
      <c r="AY226" s="232" t="s">
        <v>158</v>
      </c>
    </row>
    <row r="227" spans="1:65" s="2" customFormat="1" ht="24.25" customHeight="1">
      <c r="A227" s="37"/>
      <c r="B227" s="38"/>
      <c r="C227" s="181" t="s">
        <v>365</v>
      </c>
      <c r="D227" s="181" t="s">
        <v>160</v>
      </c>
      <c r="E227" s="182" t="s">
        <v>887</v>
      </c>
      <c r="F227" s="183" t="s">
        <v>888</v>
      </c>
      <c r="G227" s="184" t="s">
        <v>191</v>
      </c>
      <c r="H227" s="185">
        <v>100</v>
      </c>
      <c r="I227" s="186"/>
      <c r="J227" s="187">
        <f>ROUND(I227*H227,2)</f>
        <v>0</v>
      </c>
      <c r="K227" s="183" t="s">
        <v>805</v>
      </c>
      <c r="L227" s="42"/>
      <c r="M227" s="188" t="s">
        <v>19</v>
      </c>
      <c r="N227" s="189" t="s">
        <v>43</v>
      </c>
      <c r="O227" s="67"/>
      <c r="P227" s="190">
        <f>O227*H227</f>
        <v>0</v>
      </c>
      <c r="Q227" s="190">
        <v>0</v>
      </c>
      <c r="R227" s="190">
        <f>Q227*H227</f>
        <v>0</v>
      </c>
      <c r="S227" s="190">
        <v>0</v>
      </c>
      <c r="T227" s="191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192" t="s">
        <v>165</v>
      </c>
      <c r="AT227" s="192" t="s">
        <v>160</v>
      </c>
      <c r="AU227" s="192" t="s">
        <v>81</v>
      </c>
      <c r="AY227" s="20" t="s">
        <v>158</v>
      </c>
      <c r="BE227" s="193">
        <f>IF(N227="základní",J227,0)</f>
        <v>0</v>
      </c>
      <c r="BF227" s="193">
        <f>IF(N227="snížená",J227,0)</f>
        <v>0</v>
      </c>
      <c r="BG227" s="193">
        <f>IF(N227="zákl. přenesená",J227,0)</f>
        <v>0</v>
      </c>
      <c r="BH227" s="193">
        <f>IF(N227="sníž. přenesená",J227,0)</f>
        <v>0</v>
      </c>
      <c r="BI227" s="193">
        <f>IF(N227="nulová",J227,0)</f>
        <v>0</v>
      </c>
      <c r="BJ227" s="20" t="s">
        <v>79</v>
      </c>
      <c r="BK227" s="193">
        <f>ROUND(I227*H227,2)</f>
        <v>0</v>
      </c>
      <c r="BL227" s="20" t="s">
        <v>165</v>
      </c>
      <c r="BM227" s="192" t="s">
        <v>2191</v>
      </c>
    </row>
    <row r="228" spans="1:65" s="2" customFormat="1" ht="45">
      <c r="A228" s="37"/>
      <c r="B228" s="38"/>
      <c r="C228" s="39"/>
      <c r="D228" s="194" t="s">
        <v>167</v>
      </c>
      <c r="E228" s="39"/>
      <c r="F228" s="195" t="s">
        <v>890</v>
      </c>
      <c r="G228" s="39"/>
      <c r="H228" s="39"/>
      <c r="I228" s="196"/>
      <c r="J228" s="39"/>
      <c r="K228" s="39"/>
      <c r="L228" s="42"/>
      <c r="M228" s="197"/>
      <c r="N228" s="198"/>
      <c r="O228" s="67"/>
      <c r="P228" s="67"/>
      <c r="Q228" s="67"/>
      <c r="R228" s="67"/>
      <c r="S228" s="67"/>
      <c r="T228" s="68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20" t="s">
        <v>167</v>
      </c>
      <c r="AU228" s="20" t="s">
        <v>81</v>
      </c>
    </row>
    <row r="229" spans="1:65" s="13" customFormat="1">
      <c r="B229" s="201"/>
      <c r="C229" s="202"/>
      <c r="D229" s="194" t="s">
        <v>176</v>
      </c>
      <c r="E229" s="203" t="s">
        <v>19</v>
      </c>
      <c r="F229" s="204" t="s">
        <v>2192</v>
      </c>
      <c r="G229" s="202"/>
      <c r="H229" s="203" t="s">
        <v>19</v>
      </c>
      <c r="I229" s="205"/>
      <c r="J229" s="202"/>
      <c r="K229" s="202"/>
      <c r="L229" s="206"/>
      <c r="M229" s="207"/>
      <c r="N229" s="208"/>
      <c r="O229" s="208"/>
      <c r="P229" s="208"/>
      <c r="Q229" s="208"/>
      <c r="R229" s="208"/>
      <c r="S229" s="208"/>
      <c r="T229" s="209"/>
      <c r="AT229" s="210" t="s">
        <v>176</v>
      </c>
      <c r="AU229" s="210" t="s">
        <v>81</v>
      </c>
      <c r="AV229" s="13" t="s">
        <v>79</v>
      </c>
      <c r="AW229" s="13" t="s">
        <v>34</v>
      </c>
      <c r="AX229" s="13" t="s">
        <v>72</v>
      </c>
      <c r="AY229" s="210" t="s">
        <v>158</v>
      </c>
    </row>
    <row r="230" spans="1:65" s="14" customFormat="1">
      <c r="B230" s="211"/>
      <c r="C230" s="212"/>
      <c r="D230" s="194" t="s">
        <v>176</v>
      </c>
      <c r="E230" s="213" t="s">
        <v>19</v>
      </c>
      <c r="F230" s="214" t="s">
        <v>2193</v>
      </c>
      <c r="G230" s="212"/>
      <c r="H230" s="215">
        <v>100</v>
      </c>
      <c r="I230" s="216"/>
      <c r="J230" s="212"/>
      <c r="K230" s="212"/>
      <c r="L230" s="217"/>
      <c r="M230" s="218"/>
      <c r="N230" s="219"/>
      <c r="O230" s="219"/>
      <c r="P230" s="219"/>
      <c r="Q230" s="219"/>
      <c r="R230" s="219"/>
      <c r="S230" s="219"/>
      <c r="T230" s="220"/>
      <c r="AT230" s="221" t="s">
        <v>176</v>
      </c>
      <c r="AU230" s="221" t="s">
        <v>81</v>
      </c>
      <c r="AV230" s="14" t="s">
        <v>81</v>
      </c>
      <c r="AW230" s="14" t="s">
        <v>34</v>
      </c>
      <c r="AX230" s="14" t="s">
        <v>72</v>
      </c>
      <c r="AY230" s="221" t="s">
        <v>158</v>
      </c>
    </row>
    <row r="231" spans="1:65" s="15" customFormat="1">
      <c r="B231" s="222"/>
      <c r="C231" s="223"/>
      <c r="D231" s="194" t="s">
        <v>176</v>
      </c>
      <c r="E231" s="224" t="s">
        <v>19</v>
      </c>
      <c r="F231" s="225" t="s">
        <v>179</v>
      </c>
      <c r="G231" s="223"/>
      <c r="H231" s="226">
        <v>100</v>
      </c>
      <c r="I231" s="227"/>
      <c r="J231" s="223"/>
      <c r="K231" s="223"/>
      <c r="L231" s="228"/>
      <c r="M231" s="229"/>
      <c r="N231" s="230"/>
      <c r="O231" s="230"/>
      <c r="P231" s="230"/>
      <c r="Q231" s="230"/>
      <c r="R231" s="230"/>
      <c r="S231" s="230"/>
      <c r="T231" s="231"/>
      <c r="AT231" s="232" t="s">
        <v>176</v>
      </c>
      <c r="AU231" s="232" t="s">
        <v>81</v>
      </c>
      <c r="AV231" s="15" t="s">
        <v>165</v>
      </c>
      <c r="AW231" s="15" t="s">
        <v>34</v>
      </c>
      <c r="AX231" s="15" t="s">
        <v>79</v>
      </c>
      <c r="AY231" s="232" t="s">
        <v>158</v>
      </c>
    </row>
    <row r="232" spans="1:65" s="2" customFormat="1" ht="24.25" customHeight="1">
      <c r="A232" s="37"/>
      <c r="B232" s="38"/>
      <c r="C232" s="181" t="s">
        <v>372</v>
      </c>
      <c r="D232" s="181" t="s">
        <v>160</v>
      </c>
      <c r="E232" s="182" t="s">
        <v>892</v>
      </c>
      <c r="F232" s="183" t="s">
        <v>893</v>
      </c>
      <c r="G232" s="184" t="s">
        <v>191</v>
      </c>
      <c r="H232" s="185">
        <v>100</v>
      </c>
      <c r="I232" s="186"/>
      <c r="J232" s="187">
        <f>ROUND(I232*H232,2)</f>
        <v>0</v>
      </c>
      <c r="K232" s="183" t="s">
        <v>805</v>
      </c>
      <c r="L232" s="42"/>
      <c r="M232" s="188" t="s">
        <v>19</v>
      </c>
      <c r="N232" s="189" t="s">
        <v>43</v>
      </c>
      <c r="O232" s="67"/>
      <c r="P232" s="190">
        <f>O232*H232</f>
        <v>0</v>
      </c>
      <c r="Q232" s="190">
        <v>0</v>
      </c>
      <c r="R232" s="190">
        <f>Q232*H232</f>
        <v>0</v>
      </c>
      <c r="S232" s="190">
        <v>0</v>
      </c>
      <c r="T232" s="191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192" t="s">
        <v>165</v>
      </c>
      <c r="AT232" s="192" t="s">
        <v>160</v>
      </c>
      <c r="AU232" s="192" t="s">
        <v>81</v>
      </c>
      <c r="AY232" s="20" t="s">
        <v>158</v>
      </c>
      <c r="BE232" s="193">
        <f>IF(N232="základní",J232,0)</f>
        <v>0</v>
      </c>
      <c r="BF232" s="193">
        <f>IF(N232="snížená",J232,0)</f>
        <v>0</v>
      </c>
      <c r="BG232" s="193">
        <f>IF(N232="zákl. přenesená",J232,0)</f>
        <v>0</v>
      </c>
      <c r="BH232" s="193">
        <f>IF(N232="sníž. přenesená",J232,0)</f>
        <v>0</v>
      </c>
      <c r="BI232" s="193">
        <f>IF(N232="nulová",J232,0)</f>
        <v>0</v>
      </c>
      <c r="BJ232" s="20" t="s">
        <v>79</v>
      </c>
      <c r="BK232" s="193">
        <f>ROUND(I232*H232,2)</f>
        <v>0</v>
      </c>
      <c r="BL232" s="20" t="s">
        <v>165</v>
      </c>
      <c r="BM232" s="192" t="s">
        <v>2194</v>
      </c>
    </row>
    <row r="233" spans="1:65" s="2" customFormat="1" ht="54">
      <c r="A233" s="37"/>
      <c r="B233" s="38"/>
      <c r="C233" s="39"/>
      <c r="D233" s="194" t="s">
        <v>167</v>
      </c>
      <c r="E233" s="39"/>
      <c r="F233" s="195" t="s">
        <v>895</v>
      </c>
      <c r="G233" s="39"/>
      <c r="H233" s="39"/>
      <c r="I233" s="196"/>
      <c r="J233" s="39"/>
      <c r="K233" s="39"/>
      <c r="L233" s="42"/>
      <c r="M233" s="197"/>
      <c r="N233" s="198"/>
      <c r="O233" s="67"/>
      <c r="P233" s="67"/>
      <c r="Q233" s="67"/>
      <c r="R233" s="67"/>
      <c r="S233" s="67"/>
      <c r="T233" s="68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20" t="s">
        <v>167</v>
      </c>
      <c r="AU233" s="20" t="s">
        <v>81</v>
      </c>
    </row>
    <row r="234" spans="1:65" s="2" customFormat="1" ht="24.25" customHeight="1">
      <c r="A234" s="37"/>
      <c r="B234" s="38"/>
      <c r="C234" s="181" t="s">
        <v>380</v>
      </c>
      <c r="D234" s="181" t="s">
        <v>160</v>
      </c>
      <c r="E234" s="182" t="s">
        <v>2195</v>
      </c>
      <c r="F234" s="183" t="s">
        <v>2196</v>
      </c>
      <c r="G234" s="184" t="s">
        <v>183</v>
      </c>
      <c r="H234" s="185">
        <v>3</v>
      </c>
      <c r="I234" s="186"/>
      <c r="J234" s="187">
        <f>ROUND(I234*H234,2)</f>
        <v>0</v>
      </c>
      <c r="K234" s="183" t="s">
        <v>805</v>
      </c>
      <c r="L234" s="42"/>
      <c r="M234" s="188" t="s">
        <v>19</v>
      </c>
      <c r="N234" s="189" t="s">
        <v>43</v>
      </c>
      <c r="O234" s="67"/>
      <c r="P234" s="190">
        <f>O234*H234</f>
        <v>0</v>
      </c>
      <c r="Q234" s="190">
        <v>0</v>
      </c>
      <c r="R234" s="190">
        <f>Q234*H234</f>
        <v>0</v>
      </c>
      <c r="S234" s="190">
        <v>0</v>
      </c>
      <c r="T234" s="191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192" t="s">
        <v>165</v>
      </c>
      <c r="AT234" s="192" t="s">
        <v>160</v>
      </c>
      <c r="AU234" s="192" t="s">
        <v>81</v>
      </c>
      <c r="AY234" s="20" t="s">
        <v>158</v>
      </c>
      <c r="BE234" s="193">
        <f>IF(N234="základní",J234,0)</f>
        <v>0</v>
      </c>
      <c r="BF234" s="193">
        <f>IF(N234="snížená",J234,0)</f>
        <v>0</v>
      </c>
      <c r="BG234" s="193">
        <f>IF(N234="zákl. přenesená",J234,0)</f>
        <v>0</v>
      </c>
      <c r="BH234" s="193">
        <f>IF(N234="sníž. přenesená",J234,0)</f>
        <v>0</v>
      </c>
      <c r="BI234" s="193">
        <f>IF(N234="nulová",J234,0)</f>
        <v>0</v>
      </c>
      <c r="BJ234" s="20" t="s">
        <v>79</v>
      </c>
      <c r="BK234" s="193">
        <f>ROUND(I234*H234,2)</f>
        <v>0</v>
      </c>
      <c r="BL234" s="20" t="s">
        <v>165</v>
      </c>
      <c r="BM234" s="192" t="s">
        <v>2197</v>
      </c>
    </row>
    <row r="235" spans="1:65" s="2" customFormat="1" ht="27">
      <c r="A235" s="37"/>
      <c r="B235" s="38"/>
      <c r="C235" s="39"/>
      <c r="D235" s="194" t="s">
        <v>167</v>
      </c>
      <c r="E235" s="39"/>
      <c r="F235" s="195" t="s">
        <v>2198</v>
      </c>
      <c r="G235" s="39"/>
      <c r="H235" s="39"/>
      <c r="I235" s="196"/>
      <c r="J235" s="39"/>
      <c r="K235" s="39"/>
      <c r="L235" s="42"/>
      <c r="M235" s="197"/>
      <c r="N235" s="198"/>
      <c r="O235" s="67"/>
      <c r="P235" s="67"/>
      <c r="Q235" s="67"/>
      <c r="R235" s="67"/>
      <c r="S235" s="67"/>
      <c r="T235" s="68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20" t="s">
        <v>167</v>
      </c>
      <c r="AU235" s="20" t="s">
        <v>81</v>
      </c>
    </row>
    <row r="236" spans="1:65" s="2" customFormat="1" ht="16.5" customHeight="1">
      <c r="A236" s="37"/>
      <c r="B236" s="38"/>
      <c r="C236" s="181" t="s">
        <v>388</v>
      </c>
      <c r="D236" s="181" t="s">
        <v>160</v>
      </c>
      <c r="E236" s="182" t="s">
        <v>2199</v>
      </c>
      <c r="F236" s="183" t="s">
        <v>2200</v>
      </c>
      <c r="G236" s="184" t="s">
        <v>183</v>
      </c>
      <c r="H236" s="185">
        <v>4</v>
      </c>
      <c r="I236" s="186"/>
      <c r="J236" s="187">
        <f>ROUND(I236*H236,2)</f>
        <v>0</v>
      </c>
      <c r="K236" s="183" t="s">
        <v>19</v>
      </c>
      <c r="L236" s="42"/>
      <c r="M236" s="188" t="s">
        <v>19</v>
      </c>
      <c r="N236" s="189" t="s">
        <v>43</v>
      </c>
      <c r="O236" s="67"/>
      <c r="P236" s="190">
        <f>O236*H236</f>
        <v>0</v>
      </c>
      <c r="Q236" s="190">
        <v>0</v>
      </c>
      <c r="R236" s="190">
        <f>Q236*H236</f>
        <v>0</v>
      </c>
      <c r="S236" s="190">
        <v>0</v>
      </c>
      <c r="T236" s="191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192" t="s">
        <v>165</v>
      </c>
      <c r="AT236" s="192" t="s">
        <v>160</v>
      </c>
      <c r="AU236" s="192" t="s">
        <v>81</v>
      </c>
      <c r="AY236" s="20" t="s">
        <v>158</v>
      </c>
      <c r="BE236" s="193">
        <f>IF(N236="základní",J236,0)</f>
        <v>0</v>
      </c>
      <c r="BF236" s="193">
        <f>IF(N236="snížená",J236,0)</f>
        <v>0</v>
      </c>
      <c r="BG236" s="193">
        <f>IF(N236="zákl. přenesená",J236,0)</f>
        <v>0</v>
      </c>
      <c r="BH236" s="193">
        <f>IF(N236="sníž. přenesená",J236,0)</f>
        <v>0</v>
      </c>
      <c r="BI236" s="193">
        <f>IF(N236="nulová",J236,0)</f>
        <v>0</v>
      </c>
      <c r="BJ236" s="20" t="s">
        <v>79</v>
      </c>
      <c r="BK236" s="193">
        <f>ROUND(I236*H236,2)</f>
        <v>0</v>
      </c>
      <c r="BL236" s="20" t="s">
        <v>165</v>
      </c>
      <c r="BM236" s="192" t="s">
        <v>2201</v>
      </c>
    </row>
    <row r="237" spans="1:65" s="2" customFormat="1" ht="36">
      <c r="A237" s="37"/>
      <c r="B237" s="38"/>
      <c r="C237" s="39"/>
      <c r="D237" s="194" t="s">
        <v>167</v>
      </c>
      <c r="E237" s="39"/>
      <c r="F237" s="195" t="s">
        <v>2202</v>
      </c>
      <c r="G237" s="39"/>
      <c r="H237" s="39"/>
      <c r="I237" s="196"/>
      <c r="J237" s="39"/>
      <c r="K237" s="39"/>
      <c r="L237" s="42"/>
      <c r="M237" s="197"/>
      <c r="N237" s="198"/>
      <c r="O237" s="67"/>
      <c r="P237" s="67"/>
      <c r="Q237" s="67"/>
      <c r="R237" s="67"/>
      <c r="S237" s="67"/>
      <c r="T237" s="68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20" t="s">
        <v>167</v>
      </c>
      <c r="AU237" s="20" t="s">
        <v>81</v>
      </c>
    </row>
    <row r="238" spans="1:65" s="13" customFormat="1">
      <c r="B238" s="201"/>
      <c r="C238" s="202"/>
      <c r="D238" s="194" t="s">
        <v>176</v>
      </c>
      <c r="E238" s="203" t="s">
        <v>19</v>
      </c>
      <c r="F238" s="204" t="s">
        <v>2203</v>
      </c>
      <c r="G238" s="202"/>
      <c r="H238" s="203" t="s">
        <v>19</v>
      </c>
      <c r="I238" s="205"/>
      <c r="J238" s="202"/>
      <c r="K238" s="202"/>
      <c r="L238" s="206"/>
      <c r="M238" s="207"/>
      <c r="N238" s="208"/>
      <c r="O238" s="208"/>
      <c r="P238" s="208"/>
      <c r="Q238" s="208"/>
      <c r="R238" s="208"/>
      <c r="S238" s="208"/>
      <c r="T238" s="209"/>
      <c r="AT238" s="210" t="s">
        <v>176</v>
      </c>
      <c r="AU238" s="210" t="s">
        <v>81</v>
      </c>
      <c r="AV238" s="13" t="s">
        <v>79</v>
      </c>
      <c r="AW238" s="13" t="s">
        <v>34</v>
      </c>
      <c r="AX238" s="13" t="s">
        <v>72</v>
      </c>
      <c r="AY238" s="210" t="s">
        <v>158</v>
      </c>
    </row>
    <row r="239" spans="1:65" s="14" customFormat="1">
      <c r="B239" s="211"/>
      <c r="C239" s="212"/>
      <c r="D239" s="194" t="s">
        <v>176</v>
      </c>
      <c r="E239" s="213" t="s">
        <v>19</v>
      </c>
      <c r="F239" s="214" t="s">
        <v>165</v>
      </c>
      <c r="G239" s="212"/>
      <c r="H239" s="215">
        <v>4</v>
      </c>
      <c r="I239" s="216"/>
      <c r="J239" s="212"/>
      <c r="K239" s="212"/>
      <c r="L239" s="217"/>
      <c r="M239" s="218"/>
      <c r="N239" s="219"/>
      <c r="O239" s="219"/>
      <c r="P239" s="219"/>
      <c r="Q239" s="219"/>
      <c r="R239" s="219"/>
      <c r="S239" s="219"/>
      <c r="T239" s="220"/>
      <c r="AT239" s="221" t="s">
        <v>176</v>
      </c>
      <c r="AU239" s="221" t="s">
        <v>81</v>
      </c>
      <c r="AV239" s="14" t="s">
        <v>81</v>
      </c>
      <c r="AW239" s="14" t="s">
        <v>34</v>
      </c>
      <c r="AX239" s="14" t="s">
        <v>79</v>
      </c>
      <c r="AY239" s="221" t="s">
        <v>158</v>
      </c>
    </row>
    <row r="240" spans="1:65" s="12" customFormat="1" ht="25.9" customHeight="1">
      <c r="B240" s="165"/>
      <c r="C240" s="166"/>
      <c r="D240" s="167" t="s">
        <v>71</v>
      </c>
      <c r="E240" s="168" t="s">
        <v>788</v>
      </c>
      <c r="F240" s="168" t="s">
        <v>789</v>
      </c>
      <c r="G240" s="166"/>
      <c r="H240" s="166"/>
      <c r="I240" s="169"/>
      <c r="J240" s="170">
        <f>BK240</f>
        <v>0</v>
      </c>
      <c r="K240" s="166"/>
      <c r="L240" s="171"/>
      <c r="M240" s="172"/>
      <c r="N240" s="173"/>
      <c r="O240" s="173"/>
      <c r="P240" s="174">
        <f>SUM(P241:P330)</f>
        <v>0</v>
      </c>
      <c r="Q240" s="173"/>
      <c r="R240" s="174">
        <f>SUM(R241:R330)</f>
        <v>0</v>
      </c>
      <c r="S240" s="173"/>
      <c r="T240" s="175">
        <f>SUM(T241:T330)</f>
        <v>0</v>
      </c>
      <c r="AR240" s="176" t="s">
        <v>165</v>
      </c>
      <c r="AT240" s="177" t="s">
        <v>71</v>
      </c>
      <c r="AU240" s="177" t="s">
        <v>72</v>
      </c>
      <c r="AY240" s="176" t="s">
        <v>158</v>
      </c>
      <c r="BK240" s="178">
        <f>SUM(BK241:BK330)</f>
        <v>0</v>
      </c>
    </row>
    <row r="241" spans="1:65" s="2" customFormat="1" ht="44.25" customHeight="1">
      <c r="A241" s="37"/>
      <c r="B241" s="38"/>
      <c r="C241" s="181" t="s">
        <v>394</v>
      </c>
      <c r="D241" s="181" t="s">
        <v>160</v>
      </c>
      <c r="E241" s="182" t="s">
        <v>2204</v>
      </c>
      <c r="F241" s="183" t="s">
        <v>2205</v>
      </c>
      <c r="G241" s="184" t="s">
        <v>375</v>
      </c>
      <c r="H241" s="185">
        <v>1</v>
      </c>
      <c r="I241" s="186"/>
      <c r="J241" s="187">
        <f>ROUND(I241*H241,2)</f>
        <v>0</v>
      </c>
      <c r="K241" s="183" t="s">
        <v>805</v>
      </c>
      <c r="L241" s="42"/>
      <c r="M241" s="188" t="s">
        <v>19</v>
      </c>
      <c r="N241" s="189" t="s">
        <v>43</v>
      </c>
      <c r="O241" s="67"/>
      <c r="P241" s="190">
        <f>O241*H241</f>
        <v>0</v>
      </c>
      <c r="Q241" s="190">
        <v>0</v>
      </c>
      <c r="R241" s="190">
        <f>Q241*H241</f>
        <v>0</v>
      </c>
      <c r="S241" s="190">
        <v>0</v>
      </c>
      <c r="T241" s="191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192" t="s">
        <v>794</v>
      </c>
      <c r="AT241" s="192" t="s">
        <v>160</v>
      </c>
      <c r="AU241" s="192" t="s">
        <v>79</v>
      </c>
      <c r="AY241" s="20" t="s">
        <v>158</v>
      </c>
      <c r="BE241" s="193">
        <f>IF(N241="základní",J241,0)</f>
        <v>0</v>
      </c>
      <c r="BF241" s="193">
        <f>IF(N241="snížená",J241,0)</f>
        <v>0</v>
      </c>
      <c r="BG241" s="193">
        <f>IF(N241="zákl. přenesená",J241,0)</f>
        <v>0</v>
      </c>
      <c r="BH241" s="193">
        <f>IF(N241="sníž. přenesená",J241,0)</f>
        <v>0</v>
      </c>
      <c r="BI241" s="193">
        <f>IF(N241="nulová",J241,0)</f>
        <v>0</v>
      </c>
      <c r="BJ241" s="20" t="s">
        <v>79</v>
      </c>
      <c r="BK241" s="193">
        <f>ROUND(I241*H241,2)</f>
        <v>0</v>
      </c>
      <c r="BL241" s="20" t="s">
        <v>794</v>
      </c>
      <c r="BM241" s="192" t="s">
        <v>2206</v>
      </c>
    </row>
    <row r="242" spans="1:65" s="2" customFormat="1" ht="54">
      <c r="A242" s="37"/>
      <c r="B242" s="38"/>
      <c r="C242" s="39"/>
      <c r="D242" s="194" t="s">
        <v>167</v>
      </c>
      <c r="E242" s="39"/>
      <c r="F242" s="195" t="s">
        <v>2207</v>
      </c>
      <c r="G242" s="39"/>
      <c r="H242" s="39"/>
      <c r="I242" s="196"/>
      <c r="J242" s="39"/>
      <c r="K242" s="39"/>
      <c r="L242" s="42"/>
      <c r="M242" s="197"/>
      <c r="N242" s="198"/>
      <c r="O242" s="67"/>
      <c r="P242" s="67"/>
      <c r="Q242" s="67"/>
      <c r="R242" s="67"/>
      <c r="S242" s="67"/>
      <c r="T242" s="68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20" t="s">
        <v>167</v>
      </c>
      <c r="AU242" s="20" t="s">
        <v>79</v>
      </c>
    </row>
    <row r="243" spans="1:65" s="13" customFormat="1" ht="30">
      <c r="B243" s="201"/>
      <c r="C243" s="202"/>
      <c r="D243" s="194" t="s">
        <v>176</v>
      </c>
      <c r="E243" s="203" t="s">
        <v>19</v>
      </c>
      <c r="F243" s="204" t="s">
        <v>2208</v>
      </c>
      <c r="G243" s="202"/>
      <c r="H243" s="203" t="s">
        <v>19</v>
      </c>
      <c r="I243" s="205"/>
      <c r="J243" s="202"/>
      <c r="K243" s="202"/>
      <c r="L243" s="206"/>
      <c r="M243" s="207"/>
      <c r="N243" s="208"/>
      <c r="O243" s="208"/>
      <c r="P243" s="208"/>
      <c r="Q243" s="208"/>
      <c r="R243" s="208"/>
      <c r="S243" s="208"/>
      <c r="T243" s="209"/>
      <c r="AT243" s="210" t="s">
        <v>176</v>
      </c>
      <c r="AU243" s="210" t="s">
        <v>79</v>
      </c>
      <c r="AV243" s="13" t="s">
        <v>79</v>
      </c>
      <c r="AW243" s="13" t="s">
        <v>34</v>
      </c>
      <c r="AX243" s="13" t="s">
        <v>72</v>
      </c>
      <c r="AY243" s="210" t="s">
        <v>158</v>
      </c>
    </row>
    <row r="244" spans="1:65" s="14" customFormat="1">
      <c r="B244" s="211"/>
      <c r="C244" s="212"/>
      <c r="D244" s="194" t="s">
        <v>176</v>
      </c>
      <c r="E244" s="213" t="s">
        <v>19</v>
      </c>
      <c r="F244" s="214" t="s">
        <v>79</v>
      </c>
      <c r="G244" s="212"/>
      <c r="H244" s="215">
        <v>1</v>
      </c>
      <c r="I244" s="216"/>
      <c r="J244" s="212"/>
      <c r="K244" s="212"/>
      <c r="L244" s="217"/>
      <c r="M244" s="218"/>
      <c r="N244" s="219"/>
      <c r="O244" s="219"/>
      <c r="P244" s="219"/>
      <c r="Q244" s="219"/>
      <c r="R244" s="219"/>
      <c r="S244" s="219"/>
      <c r="T244" s="220"/>
      <c r="AT244" s="221" t="s">
        <v>176</v>
      </c>
      <c r="AU244" s="221" t="s">
        <v>79</v>
      </c>
      <c r="AV244" s="14" t="s">
        <v>81</v>
      </c>
      <c r="AW244" s="14" t="s">
        <v>34</v>
      </c>
      <c r="AX244" s="14" t="s">
        <v>72</v>
      </c>
      <c r="AY244" s="221" t="s">
        <v>158</v>
      </c>
    </row>
    <row r="245" spans="1:65" s="15" customFormat="1">
      <c r="B245" s="222"/>
      <c r="C245" s="223"/>
      <c r="D245" s="194" t="s">
        <v>176</v>
      </c>
      <c r="E245" s="224" t="s">
        <v>19</v>
      </c>
      <c r="F245" s="225" t="s">
        <v>179</v>
      </c>
      <c r="G245" s="223"/>
      <c r="H245" s="226">
        <v>1</v>
      </c>
      <c r="I245" s="227"/>
      <c r="J245" s="223"/>
      <c r="K245" s="223"/>
      <c r="L245" s="228"/>
      <c r="M245" s="229"/>
      <c r="N245" s="230"/>
      <c r="O245" s="230"/>
      <c r="P245" s="230"/>
      <c r="Q245" s="230"/>
      <c r="R245" s="230"/>
      <c r="S245" s="230"/>
      <c r="T245" s="231"/>
      <c r="AT245" s="232" t="s">
        <v>176</v>
      </c>
      <c r="AU245" s="232" t="s">
        <v>79</v>
      </c>
      <c r="AV245" s="15" t="s">
        <v>165</v>
      </c>
      <c r="AW245" s="15" t="s">
        <v>34</v>
      </c>
      <c r="AX245" s="15" t="s">
        <v>79</v>
      </c>
      <c r="AY245" s="232" t="s">
        <v>158</v>
      </c>
    </row>
    <row r="246" spans="1:65" s="2" customFormat="1" ht="49.15" customHeight="1">
      <c r="A246" s="37"/>
      <c r="B246" s="38"/>
      <c r="C246" s="181" t="s">
        <v>402</v>
      </c>
      <c r="D246" s="181" t="s">
        <v>160</v>
      </c>
      <c r="E246" s="182" t="s">
        <v>2209</v>
      </c>
      <c r="F246" s="183" t="s">
        <v>2210</v>
      </c>
      <c r="G246" s="184" t="s">
        <v>375</v>
      </c>
      <c r="H246" s="185">
        <v>9</v>
      </c>
      <c r="I246" s="186"/>
      <c r="J246" s="187">
        <f>ROUND(I246*H246,2)</f>
        <v>0</v>
      </c>
      <c r="K246" s="183" t="s">
        <v>805</v>
      </c>
      <c r="L246" s="42"/>
      <c r="M246" s="188" t="s">
        <v>19</v>
      </c>
      <c r="N246" s="189" t="s">
        <v>43</v>
      </c>
      <c r="O246" s="67"/>
      <c r="P246" s="190">
        <f>O246*H246</f>
        <v>0</v>
      </c>
      <c r="Q246" s="190">
        <v>0</v>
      </c>
      <c r="R246" s="190">
        <f>Q246*H246</f>
        <v>0</v>
      </c>
      <c r="S246" s="190">
        <v>0</v>
      </c>
      <c r="T246" s="191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192" t="s">
        <v>794</v>
      </c>
      <c r="AT246" s="192" t="s">
        <v>160</v>
      </c>
      <c r="AU246" s="192" t="s">
        <v>79</v>
      </c>
      <c r="AY246" s="20" t="s">
        <v>158</v>
      </c>
      <c r="BE246" s="193">
        <f>IF(N246="základní",J246,0)</f>
        <v>0</v>
      </c>
      <c r="BF246" s="193">
        <f>IF(N246="snížená",J246,0)</f>
        <v>0</v>
      </c>
      <c r="BG246" s="193">
        <f>IF(N246="zákl. přenesená",J246,0)</f>
        <v>0</v>
      </c>
      <c r="BH246" s="193">
        <f>IF(N246="sníž. přenesená",J246,0)</f>
        <v>0</v>
      </c>
      <c r="BI246" s="193">
        <f>IF(N246="nulová",J246,0)</f>
        <v>0</v>
      </c>
      <c r="BJ246" s="20" t="s">
        <v>79</v>
      </c>
      <c r="BK246" s="193">
        <f>ROUND(I246*H246,2)</f>
        <v>0</v>
      </c>
      <c r="BL246" s="20" t="s">
        <v>794</v>
      </c>
      <c r="BM246" s="192" t="s">
        <v>2211</v>
      </c>
    </row>
    <row r="247" spans="1:65" s="2" customFormat="1" ht="54">
      <c r="A247" s="37"/>
      <c r="B247" s="38"/>
      <c r="C247" s="39"/>
      <c r="D247" s="194" t="s">
        <v>167</v>
      </c>
      <c r="E247" s="39"/>
      <c r="F247" s="195" t="s">
        <v>2212</v>
      </c>
      <c r="G247" s="39"/>
      <c r="H247" s="39"/>
      <c r="I247" s="196"/>
      <c r="J247" s="39"/>
      <c r="K247" s="39"/>
      <c r="L247" s="42"/>
      <c r="M247" s="197"/>
      <c r="N247" s="198"/>
      <c r="O247" s="67"/>
      <c r="P247" s="67"/>
      <c r="Q247" s="67"/>
      <c r="R247" s="67"/>
      <c r="S247" s="67"/>
      <c r="T247" s="68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20" t="s">
        <v>167</v>
      </c>
      <c r="AU247" s="20" t="s">
        <v>79</v>
      </c>
    </row>
    <row r="248" spans="1:65" s="13" customFormat="1">
      <c r="B248" s="201"/>
      <c r="C248" s="202"/>
      <c r="D248" s="194" t="s">
        <v>176</v>
      </c>
      <c r="E248" s="203" t="s">
        <v>19</v>
      </c>
      <c r="F248" s="204" t="s">
        <v>2213</v>
      </c>
      <c r="G248" s="202"/>
      <c r="H248" s="203" t="s">
        <v>19</v>
      </c>
      <c r="I248" s="205"/>
      <c r="J248" s="202"/>
      <c r="K248" s="202"/>
      <c r="L248" s="206"/>
      <c r="M248" s="207"/>
      <c r="N248" s="208"/>
      <c r="O248" s="208"/>
      <c r="P248" s="208"/>
      <c r="Q248" s="208"/>
      <c r="R248" s="208"/>
      <c r="S248" s="208"/>
      <c r="T248" s="209"/>
      <c r="AT248" s="210" t="s">
        <v>176</v>
      </c>
      <c r="AU248" s="210" t="s">
        <v>79</v>
      </c>
      <c r="AV248" s="13" t="s">
        <v>79</v>
      </c>
      <c r="AW248" s="13" t="s">
        <v>34</v>
      </c>
      <c r="AX248" s="13" t="s">
        <v>72</v>
      </c>
      <c r="AY248" s="210" t="s">
        <v>158</v>
      </c>
    </row>
    <row r="249" spans="1:65" s="13" customFormat="1" ht="30">
      <c r="B249" s="201"/>
      <c r="C249" s="202"/>
      <c r="D249" s="194" t="s">
        <v>176</v>
      </c>
      <c r="E249" s="203" t="s">
        <v>19</v>
      </c>
      <c r="F249" s="204" t="s">
        <v>2208</v>
      </c>
      <c r="G249" s="202"/>
      <c r="H249" s="203" t="s">
        <v>19</v>
      </c>
      <c r="I249" s="205"/>
      <c r="J249" s="202"/>
      <c r="K249" s="202"/>
      <c r="L249" s="206"/>
      <c r="M249" s="207"/>
      <c r="N249" s="208"/>
      <c r="O249" s="208"/>
      <c r="P249" s="208"/>
      <c r="Q249" s="208"/>
      <c r="R249" s="208"/>
      <c r="S249" s="208"/>
      <c r="T249" s="209"/>
      <c r="AT249" s="210" t="s">
        <v>176</v>
      </c>
      <c r="AU249" s="210" t="s">
        <v>79</v>
      </c>
      <c r="AV249" s="13" t="s">
        <v>79</v>
      </c>
      <c r="AW249" s="13" t="s">
        <v>34</v>
      </c>
      <c r="AX249" s="13" t="s">
        <v>72</v>
      </c>
      <c r="AY249" s="210" t="s">
        <v>158</v>
      </c>
    </row>
    <row r="250" spans="1:65" s="14" customFormat="1">
      <c r="B250" s="211"/>
      <c r="C250" s="212"/>
      <c r="D250" s="194" t="s">
        <v>176</v>
      </c>
      <c r="E250" s="213" t="s">
        <v>19</v>
      </c>
      <c r="F250" s="214" t="s">
        <v>227</v>
      </c>
      <c r="G250" s="212"/>
      <c r="H250" s="215">
        <v>9</v>
      </c>
      <c r="I250" s="216"/>
      <c r="J250" s="212"/>
      <c r="K250" s="212"/>
      <c r="L250" s="217"/>
      <c r="M250" s="218"/>
      <c r="N250" s="219"/>
      <c r="O250" s="219"/>
      <c r="P250" s="219"/>
      <c r="Q250" s="219"/>
      <c r="R250" s="219"/>
      <c r="S250" s="219"/>
      <c r="T250" s="220"/>
      <c r="AT250" s="221" t="s">
        <v>176</v>
      </c>
      <c r="AU250" s="221" t="s">
        <v>79</v>
      </c>
      <c r="AV250" s="14" t="s">
        <v>81</v>
      </c>
      <c r="AW250" s="14" t="s">
        <v>34</v>
      </c>
      <c r="AX250" s="14" t="s">
        <v>72</v>
      </c>
      <c r="AY250" s="221" t="s">
        <v>158</v>
      </c>
    </row>
    <row r="251" spans="1:65" s="15" customFormat="1">
      <c r="B251" s="222"/>
      <c r="C251" s="223"/>
      <c r="D251" s="194" t="s">
        <v>176</v>
      </c>
      <c r="E251" s="224" t="s">
        <v>19</v>
      </c>
      <c r="F251" s="225" t="s">
        <v>179</v>
      </c>
      <c r="G251" s="223"/>
      <c r="H251" s="226">
        <v>9</v>
      </c>
      <c r="I251" s="227"/>
      <c r="J251" s="223"/>
      <c r="K251" s="223"/>
      <c r="L251" s="228"/>
      <c r="M251" s="229"/>
      <c r="N251" s="230"/>
      <c r="O251" s="230"/>
      <c r="P251" s="230"/>
      <c r="Q251" s="230"/>
      <c r="R251" s="230"/>
      <c r="S251" s="230"/>
      <c r="T251" s="231"/>
      <c r="AT251" s="232" t="s">
        <v>176</v>
      </c>
      <c r="AU251" s="232" t="s">
        <v>79</v>
      </c>
      <c r="AV251" s="15" t="s">
        <v>165</v>
      </c>
      <c r="AW251" s="15" t="s">
        <v>34</v>
      </c>
      <c r="AX251" s="15" t="s">
        <v>79</v>
      </c>
      <c r="AY251" s="232" t="s">
        <v>158</v>
      </c>
    </row>
    <row r="252" spans="1:65" s="2" customFormat="1" ht="37.9" customHeight="1">
      <c r="A252" s="37"/>
      <c r="B252" s="38"/>
      <c r="C252" s="181" t="s">
        <v>408</v>
      </c>
      <c r="D252" s="181" t="s">
        <v>160</v>
      </c>
      <c r="E252" s="182" t="s">
        <v>906</v>
      </c>
      <c r="F252" s="183" t="s">
        <v>907</v>
      </c>
      <c r="G252" s="184" t="s">
        <v>223</v>
      </c>
      <c r="H252" s="185">
        <v>277.79599999999999</v>
      </c>
      <c r="I252" s="186"/>
      <c r="J252" s="187">
        <f>ROUND(I252*H252,2)</f>
        <v>0</v>
      </c>
      <c r="K252" s="183" t="s">
        <v>805</v>
      </c>
      <c r="L252" s="42"/>
      <c r="M252" s="188" t="s">
        <v>19</v>
      </c>
      <c r="N252" s="189" t="s">
        <v>43</v>
      </c>
      <c r="O252" s="67"/>
      <c r="P252" s="190">
        <f>O252*H252</f>
        <v>0</v>
      </c>
      <c r="Q252" s="190">
        <v>0</v>
      </c>
      <c r="R252" s="190">
        <f>Q252*H252</f>
        <v>0</v>
      </c>
      <c r="S252" s="190">
        <v>0</v>
      </c>
      <c r="T252" s="191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192" t="s">
        <v>794</v>
      </c>
      <c r="AT252" s="192" t="s">
        <v>160</v>
      </c>
      <c r="AU252" s="192" t="s">
        <v>79</v>
      </c>
      <c r="AY252" s="20" t="s">
        <v>158</v>
      </c>
      <c r="BE252" s="193">
        <f>IF(N252="základní",J252,0)</f>
        <v>0</v>
      </c>
      <c r="BF252" s="193">
        <f>IF(N252="snížená",J252,0)</f>
        <v>0</v>
      </c>
      <c r="BG252" s="193">
        <f>IF(N252="zákl. přenesená",J252,0)</f>
        <v>0</v>
      </c>
      <c r="BH252" s="193">
        <f>IF(N252="sníž. přenesená",J252,0)</f>
        <v>0</v>
      </c>
      <c r="BI252" s="193">
        <f>IF(N252="nulová",J252,0)</f>
        <v>0</v>
      </c>
      <c r="BJ252" s="20" t="s">
        <v>79</v>
      </c>
      <c r="BK252" s="193">
        <f>ROUND(I252*H252,2)</f>
        <v>0</v>
      </c>
      <c r="BL252" s="20" t="s">
        <v>794</v>
      </c>
      <c r="BM252" s="192" t="s">
        <v>2214</v>
      </c>
    </row>
    <row r="253" spans="1:65" s="2" customFormat="1" ht="45">
      <c r="A253" s="37"/>
      <c r="B253" s="38"/>
      <c r="C253" s="39"/>
      <c r="D253" s="194" t="s">
        <v>167</v>
      </c>
      <c r="E253" s="39"/>
      <c r="F253" s="195" t="s">
        <v>910</v>
      </c>
      <c r="G253" s="39"/>
      <c r="H253" s="39"/>
      <c r="I253" s="196"/>
      <c r="J253" s="39"/>
      <c r="K253" s="39"/>
      <c r="L253" s="42"/>
      <c r="M253" s="197"/>
      <c r="N253" s="198"/>
      <c r="O253" s="67"/>
      <c r="P253" s="67"/>
      <c r="Q253" s="67"/>
      <c r="R253" s="67"/>
      <c r="S253" s="67"/>
      <c r="T253" s="68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T253" s="20" t="s">
        <v>167</v>
      </c>
      <c r="AU253" s="20" t="s">
        <v>79</v>
      </c>
    </row>
    <row r="254" spans="1:65" s="13" customFormat="1">
      <c r="B254" s="201"/>
      <c r="C254" s="202"/>
      <c r="D254" s="194" t="s">
        <v>176</v>
      </c>
      <c r="E254" s="203" t="s">
        <v>19</v>
      </c>
      <c r="F254" s="204" t="s">
        <v>2215</v>
      </c>
      <c r="G254" s="202"/>
      <c r="H254" s="203" t="s">
        <v>19</v>
      </c>
      <c r="I254" s="205"/>
      <c r="J254" s="202"/>
      <c r="K254" s="202"/>
      <c r="L254" s="206"/>
      <c r="M254" s="207"/>
      <c r="N254" s="208"/>
      <c r="O254" s="208"/>
      <c r="P254" s="208"/>
      <c r="Q254" s="208"/>
      <c r="R254" s="208"/>
      <c r="S254" s="208"/>
      <c r="T254" s="209"/>
      <c r="AT254" s="210" t="s">
        <v>176</v>
      </c>
      <c r="AU254" s="210" t="s">
        <v>79</v>
      </c>
      <c r="AV254" s="13" t="s">
        <v>79</v>
      </c>
      <c r="AW254" s="13" t="s">
        <v>34</v>
      </c>
      <c r="AX254" s="13" t="s">
        <v>72</v>
      </c>
      <c r="AY254" s="210" t="s">
        <v>158</v>
      </c>
    </row>
    <row r="255" spans="1:65" s="14" customFormat="1">
      <c r="B255" s="211"/>
      <c r="C255" s="212"/>
      <c r="D255" s="194" t="s">
        <v>176</v>
      </c>
      <c r="E255" s="213" t="s">
        <v>19</v>
      </c>
      <c r="F255" s="214" t="s">
        <v>2216</v>
      </c>
      <c r="G255" s="212"/>
      <c r="H255" s="215">
        <v>128.71600000000001</v>
      </c>
      <c r="I255" s="216"/>
      <c r="J255" s="212"/>
      <c r="K255" s="212"/>
      <c r="L255" s="217"/>
      <c r="M255" s="218"/>
      <c r="N255" s="219"/>
      <c r="O255" s="219"/>
      <c r="P255" s="219"/>
      <c r="Q255" s="219"/>
      <c r="R255" s="219"/>
      <c r="S255" s="219"/>
      <c r="T255" s="220"/>
      <c r="AT255" s="221" t="s">
        <v>176</v>
      </c>
      <c r="AU255" s="221" t="s">
        <v>79</v>
      </c>
      <c r="AV255" s="14" t="s">
        <v>81</v>
      </c>
      <c r="AW255" s="14" t="s">
        <v>34</v>
      </c>
      <c r="AX255" s="14" t="s">
        <v>72</v>
      </c>
      <c r="AY255" s="221" t="s">
        <v>158</v>
      </c>
    </row>
    <row r="256" spans="1:65" s="13" customFormat="1">
      <c r="B256" s="201"/>
      <c r="C256" s="202"/>
      <c r="D256" s="194" t="s">
        <v>176</v>
      </c>
      <c r="E256" s="203" t="s">
        <v>19</v>
      </c>
      <c r="F256" s="204" t="s">
        <v>2217</v>
      </c>
      <c r="G256" s="202"/>
      <c r="H256" s="203" t="s">
        <v>19</v>
      </c>
      <c r="I256" s="205"/>
      <c r="J256" s="202"/>
      <c r="K256" s="202"/>
      <c r="L256" s="206"/>
      <c r="M256" s="207"/>
      <c r="N256" s="208"/>
      <c r="O256" s="208"/>
      <c r="P256" s="208"/>
      <c r="Q256" s="208"/>
      <c r="R256" s="208"/>
      <c r="S256" s="208"/>
      <c r="T256" s="209"/>
      <c r="AT256" s="210" t="s">
        <v>176</v>
      </c>
      <c r="AU256" s="210" t="s">
        <v>79</v>
      </c>
      <c r="AV256" s="13" t="s">
        <v>79</v>
      </c>
      <c r="AW256" s="13" t="s">
        <v>34</v>
      </c>
      <c r="AX256" s="13" t="s">
        <v>72</v>
      </c>
      <c r="AY256" s="210" t="s">
        <v>158</v>
      </c>
    </row>
    <row r="257" spans="1:65" s="14" customFormat="1">
      <c r="B257" s="211"/>
      <c r="C257" s="212"/>
      <c r="D257" s="194" t="s">
        <v>176</v>
      </c>
      <c r="E257" s="213" t="s">
        <v>19</v>
      </c>
      <c r="F257" s="214" t="s">
        <v>2101</v>
      </c>
      <c r="G257" s="212"/>
      <c r="H257" s="215">
        <v>123.374</v>
      </c>
      <c r="I257" s="216"/>
      <c r="J257" s="212"/>
      <c r="K257" s="212"/>
      <c r="L257" s="217"/>
      <c r="M257" s="218"/>
      <c r="N257" s="219"/>
      <c r="O257" s="219"/>
      <c r="P257" s="219"/>
      <c r="Q257" s="219"/>
      <c r="R257" s="219"/>
      <c r="S257" s="219"/>
      <c r="T257" s="220"/>
      <c r="AT257" s="221" t="s">
        <v>176</v>
      </c>
      <c r="AU257" s="221" t="s">
        <v>79</v>
      </c>
      <c r="AV257" s="14" t="s">
        <v>81</v>
      </c>
      <c r="AW257" s="14" t="s">
        <v>34</v>
      </c>
      <c r="AX257" s="14" t="s">
        <v>72</v>
      </c>
      <c r="AY257" s="221" t="s">
        <v>158</v>
      </c>
    </row>
    <row r="258" spans="1:65" s="13" customFormat="1">
      <c r="B258" s="201"/>
      <c r="C258" s="202"/>
      <c r="D258" s="194" t="s">
        <v>176</v>
      </c>
      <c r="E258" s="203" t="s">
        <v>19</v>
      </c>
      <c r="F258" s="204" t="s">
        <v>2218</v>
      </c>
      <c r="G258" s="202"/>
      <c r="H258" s="203" t="s">
        <v>19</v>
      </c>
      <c r="I258" s="205"/>
      <c r="J258" s="202"/>
      <c r="K258" s="202"/>
      <c r="L258" s="206"/>
      <c r="M258" s="207"/>
      <c r="N258" s="208"/>
      <c r="O258" s="208"/>
      <c r="P258" s="208"/>
      <c r="Q258" s="208"/>
      <c r="R258" s="208"/>
      <c r="S258" s="208"/>
      <c r="T258" s="209"/>
      <c r="AT258" s="210" t="s">
        <v>176</v>
      </c>
      <c r="AU258" s="210" t="s">
        <v>79</v>
      </c>
      <c r="AV258" s="13" t="s">
        <v>79</v>
      </c>
      <c r="AW258" s="13" t="s">
        <v>34</v>
      </c>
      <c r="AX258" s="13" t="s">
        <v>72</v>
      </c>
      <c r="AY258" s="210" t="s">
        <v>158</v>
      </c>
    </row>
    <row r="259" spans="1:65" s="14" customFormat="1">
      <c r="B259" s="211"/>
      <c r="C259" s="212"/>
      <c r="D259" s="194" t="s">
        <v>176</v>
      </c>
      <c r="E259" s="213" t="s">
        <v>19</v>
      </c>
      <c r="F259" s="214" t="s">
        <v>2085</v>
      </c>
      <c r="G259" s="212"/>
      <c r="H259" s="215">
        <v>9.9060000000000006</v>
      </c>
      <c r="I259" s="216"/>
      <c r="J259" s="212"/>
      <c r="K259" s="212"/>
      <c r="L259" s="217"/>
      <c r="M259" s="218"/>
      <c r="N259" s="219"/>
      <c r="O259" s="219"/>
      <c r="P259" s="219"/>
      <c r="Q259" s="219"/>
      <c r="R259" s="219"/>
      <c r="S259" s="219"/>
      <c r="T259" s="220"/>
      <c r="AT259" s="221" t="s">
        <v>176</v>
      </c>
      <c r="AU259" s="221" t="s">
        <v>79</v>
      </c>
      <c r="AV259" s="14" t="s">
        <v>81</v>
      </c>
      <c r="AW259" s="14" t="s">
        <v>34</v>
      </c>
      <c r="AX259" s="14" t="s">
        <v>72</v>
      </c>
      <c r="AY259" s="221" t="s">
        <v>158</v>
      </c>
    </row>
    <row r="260" spans="1:65" s="13" customFormat="1">
      <c r="B260" s="201"/>
      <c r="C260" s="202"/>
      <c r="D260" s="194" t="s">
        <v>176</v>
      </c>
      <c r="E260" s="203" t="s">
        <v>19</v>
      </c>
      <c r="F260" s="204" t="s">
        <v>2219</v>
      </c>
      <c r="G260" s="202"/>
      <c r="H260" s="203" t="s">
        <v>19</v>
      </c>
      <c r="I260" s="205"/>
      <c r="J260" s="202"/>
      <c r="K260" s="202"/>
      <c r="L260" s="206"/>
      <c r="M260" s="207"/>
      <c r="N260" s="208"/>
      <c r="O260" s="208"/>
      <c r="P260" s="208"/>
      <c r="Q260" s="208"/>
      <c r="R260" s="208"/>
      <c r="S260" s="208"/>
      <c r="T260" s="209"/>
      <c r="AT260" s="210" t="s">
        <v>176</v>
      </c>
      <c r="AU260" s="210" t="s">
        <v>79</v>
      </c>
      <c r="AV260" s="13" t="s">
        <v>79</v>
      </c>
      <c r="AW260" s="13" t="s">
        <v>34</v>
      </c>
      <c r="AX260" s="13" t="s">
        <v>72</v>
      </c>
      <c r="AY260" s="210" t="s">
        <v>158</v>
      </c>
    </row>
    <row r="261" spans="1:65" s="14" customFormat="1">
      <c r="B261" s="211"/>
      <c r="C261" s="212"/>
      <c r="D261" s="194" t="s">
        <v>176</v>
      </c>
      <c r="E261" s="213" t="s">
        <v>19</v>
      </c>
      <c r="F261" s="214" t="s">
        <v>2220</v>
      </c>
      <c r="G261" s="212"/>
      <c r="H261" s="215">
        <v>6</v>
      </c>
      <c r="I261" s="216"/>
      <c r="J261" s="212"/>
      <c r="K261" s="212"/>
      <c r="L261" s="217"/>
      <c r="M261" s="218"/>
      <c r="N261" s="219"/>
      <c r="O261" s="219"/>
      <c r="P261" s="219"/>
      <c r="Q261" s="219"/>
      <c r="R261" s="219"/>
      <c r="S261" s="219"/>
      <c r="T261" s="220"/>
      <c r="AT261" s="221" t="s">
        <v>176</v>
      </c>
      <c r="AU261" s="221" t="s">
        <v>79</v>
      </c>
      <c r="AV261" s="14" t="s">
        <v>81</v>
      </c>
      <c r="AW261" s="14" t="s">
        <v>34</v>
      </c>
      <c r="AX261" s="14" t="s">
        <v>72</v>
      </c>
      <c r="AY261" s="221" t="s">
        <v>158</v>
      </c>
    </row>
    <row r="262" spans="1:65" s="13" customFormat="1">
      <c r="B262" s="201"/>
      <c r="C262" s="202"/>
      <c r="D262" s="194" t="s">
        <v>176</v>
      </c>
      <c r="E262" s="203" t="s">
        <v>19</v>
      </c>
      <c r="F262" s="204" t="s">
        <v>2221</v>
      </c>
      <c r="G262" s="202"/>
      <c r="H262" s="203" t="s">
        <v>19</v>
      </c>
      <c r="I262" s="205"/>
      <c r="J262" s="202"/>
      <c r="K262" s="202"/>
      <c r="L262" s="206"/>
      <c r="M262" s="207"/>
      <c r="N262" s="208"/>
      <c r="O262" s="208"/>
      <c r="P262" s="208"/>
      <c r="Q262" s="208"/>
      <c r="R262" s="208"/>
      <c r="S262" s="208"/>
      <c r="T262" s="209"/>
      <c r="AT262" s="210" t="s">
        <v>176</v>
      </c>
      <c r="AU262" s="210" t="s">
        <v>79</v>
      </c>
      <c r="AV262" s="13" t="s">
        <v>79</v>
      </c>
      <c r="AW262" s="13" t="s">
        <v>34</v>
      </c>
      <c r="AX262" s="13" t="s">
        <v>72</v>
      </c>
      <c r="AY262" s="210" t="s">
        <v>158</v>
      </c>
    </row>
    <row r="263" spans="1:65" s="14" customFormat="1">
      <c r="B263" s="211"/>
      <c r="C263" s="212"/>
      <c r="D263" s="194" t="s">
        <v>176</v>
      </c>
      <c r="E263" s="213" t="s">
        <v>19</v>
      </c>
      <c r="F263" s="214" t="s">
        <v>2222</v>
      </c>
      <c r="G263" s="212"/>
      <c r="H263" s="215">
        <v>9.8000000000000007</v>
      </c>
      <c r="I263" s="216"/>
      <c r="J263" s="212"/>
      <c r="K263" s="212"/>
      <c r="L263" s="217"/>
      <c r="M263" s="218"/>
      <c r="N263" s="219"/>
      <c r="O263" s="219"/>
      <c r="P263" s="219"/>
      <c r="Q263" s="219"/>
      <c r="R263" s="219"/>
      <c r="S263" s="219"/>
      <c r="T263" s="220"/>
      <c r="AT263" s="221" t="s">
        <v>176</v>
      </c>
      <c r="AU263" s="221" t="s">
        <v>79</v>
      </c>
      <c r="AV263" s="14" t="s">
        <v>81</v>
      </c>
      <c r="AW263" s="14" t="s">
        <v>34</v>
      </c>
      <c r="AX263" s="14" t="s">
        <v>72</v>
      </c>
      <c r="AY263" s="221" t="s">
        <v>158</v>
      </c>
    </row>
    <row r="264" spans="1:65" s="15" customFormat="1">
      <c r="B264" s="222"/>
      <c r="C264" s="223"/>
      <c r="D264" s="194" t="s">
        <v>176</v>
      </c>
      <c r="E264" s="224" t="s">
        <v>19</v>
      </c>
      <c r="F264" s="225" t="s">
        <v>179</v>
      </c>
      <c r="G264" s="223"/>
      <c r="H264" s="226">
        <v>277.79599999999999</v>
      </c>
      <c r="I264" s="227"/>
      <c r="J264" s="223"/>
      <c r="K264" s="223"/>
      <c r="L264" s="228"/>
      <c r="M264" s="229"/>
      <c r="N264" s="230"/>
      <c r="O264" s="230"/>
      <c r="P264" s="230"/>
      <c r="Q264" s="230"/>
      <c r="R264" s="230"/>
      <c r="S264" s="230"/>
      <c r="T264" s="231"/>
      <c r="AT264" s="232" t="s">
        <v>176</v>
      </c>
      <c r="AU264" s="232" t="s">
        <v>79</v>
      </c>
      <c r="AV264" s="15" t="s">
        <v>165</v>
      </c>
      <c r="AW264" s="15" t="s">
        <v>34</v>
      </c>
      <c r="AX264" s="15" t="s">
        <v>79</v>
      </c>
      <c r="AY264" s="232" t="s">
        <v>158</v>
      </c>
    </row>
    <row r="265" spans="1:65" s="2" customFormat="1" ht="37.9" customHeight="1">
      <c r="A265" s="37"/>
      <c r="B265" s="38"/>
      <c r="C265" s="181" t="s">
        <v>416</v>
      </c>
      <c r="D265" s="181" t="s">
        <v>160</v>
      </c>
      <c r="E265" s="182" t="s">
        <v>920</v>
      </c>
      <c r="F265" s="183" t="s">
        <v>921</v>
      </c>
      <c r="G265" s="184" t="s">
        <v>223</v>
      </c>
      <c r="H265" s="185">
        <v>694.87099999999998</v>
      </c>
      <c r="I265" s="186"/>
      <c r="J265" s="187">
        <f>ROUND(I265*H265,2)</f>
        <v>0</v>
      </c>
      <c r="K265" s="183" t="s">
        <v>805</v>
      </c>
      <c r="L265" s="42"/>
      <c r="M265" s="188" t="s">
        <v>19</v>
      </c>
      <c r="N265" s="189" t="s">
        <v>43</v>
      </c>
      <c r="O265" s="67"/>
      <c r="P265" s="190">
        <f>O265*H265</f>
        <v>0</v>
      </c>
      <c r="Q265" s="190">
        <v>0</v>
      </c>
      <c r="R265" s="190">
        <f>Q265*H265</f>
        <v>0</v>
      </c>
      <c r="S265" s="190">
        <v>0</v>
      </c>
      <c r="T265" s="191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192" t="s">
        <v>794</v>
      </c>
      <c r="AT265" s="192" t="s">
        <v>160</v>
      </c>
      <c r="AU265" s="192" t="s">
        <v>79</v>
      </c>
      <c r="AY265" s="20" t="s">
        <v>158</v>
      </c>
      <c r="BE265" s="193">
        <f>IF(N265="základní",J265,0)</f>
        <v>0</v>
      </c>
      <c r="BF265" s="193">
        <f>IF(N265="snížená",J265,0)</f>
        <v>0</v>
      </c>
      <c r="BG265" s="193">
        <f>IF(N265="zákl. přenesená",J265,0)</f>
        <v>0</v>
      </c>
      <c r="BH265" s="193">
        <f>IF(N265="sníž. přenesená",J265,0)</f>
        <v>0</v>
      </c>
      <c r="BI265" s="193">
        <f>IF(N265="nulová",J265,0)</f>
        <v>0</v>
      </c>
      <c r="BJ265" s="20" t="s">
        <v>79</v>
      </c>
      <c r="BK265" s="193">
        <f>ROUND(I265*H265,2)</f>
        <v>0</v>
      </c>
      <c r="BL265" s="20" t="s">
        <v>794</v>
      </c>
      <c r="BM265" s="192" t="s">
        <v>2223</v>
      </c>
    </row>
    <row r="266" spans="1:65" s="2" customFormat="1" ht="54">
      <c r="A266" s="37"/>
      <c r="B266" s="38"/>
      <c r="C266" s="39"/>
      <c r="D266" s="194" t="s">
        <v>167</v>
      </c>
      <c r="E266" s="39"/>
      <c r="F266" s="195" t="s">
        <v>923</v>
      </c>
      <c r="G266" s="39"/>
      <c r="H266" s="39"/>
      <c r="I266" s="196"/>
      <c r="J266" s="39"/>
      <c r="K266" s="39"/>
      <c r="L266" s="42"/>
      <c r="M266" s="197"/>
      <c r="N266" s="198"/>
      <c r="O266" s="67"/>
      <c r="P266" s="67"/>
      <c r="Q266" s="67"/>
      <c r="R266" s="67"/>
      <c r="S266" s="67"/>
      <c r="T266" s="68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T266" s="20" t="s">
        <v>167</v>
      </c>
      <c r="AU266" s="20" t="s">
        <v>79</v>
      </c>
    </row>
    <row r="267" spans="1:65" s="13" customFormat="1">
      <c r="B267" s="201"/>
      <c r="C267" s="202"/>
      <c r="D267" s="194" t="s">
        <v>176</v>
      </c>
      <c r="E267" s="203" t="s">
        <v>19</v>
      </c>
      <c r="F267" s="204" t="s">
        <v>2224</v>
      </c>
      <c r="G267" s="202"/>
      <c r="H267" s="203" t="s">
        <v>19</v>
      </c>
      <c r="I267" s="205"/>
      <c r="J267" s="202"/>
      <c r="K267" s="202"/>
      <c r="L267" s="206"/>
      <c r="M267" s="207"/>
      <c r="N267" s="208"/>
      <c r="O267" s="208"/>
      <c r="P267" s="208"/>
      <c r="Q267" s="208"/>
      <c r="R267" s="208"/>
      <c r="S267" s="208"/>
      <c r="T267" s="209"/>
      <c r="AT267" s="210" t="s">
        <v>176</v>
      </c>
      <c r="AU267" s="210" t="s">
        <v>79</v>
      </c>
      <c r="AV267" s="13" t="s">
        <v>79</v>
      </c>
      <c r="AW267" s="13" t="s">
        <v>34</v>
      </c>
      <c r="AX267" s="13" t="s">
        <v>72</v>
      </c>
      <c r="AY267" s="210" t="s">
        <v>158</v>
      </c>
    </row>
    <row r="268" spans="1:65" s="13" customFormat="1">
      <c r="B268" s="201"/>
      <c r="C268" s="202"/>
      <c r="D268" s="194" t="s">
        <v>176</v>
      </c>
      <c r="E268" s="203" t="s">
        <v>19</v>
      </c>
      <c r="F268" s="204" t="s">
        <v>2217</v>
      </c>
      <c r="G268" s="202"/>
      <c r="H268" s="203" t="s">
        <v>19</v>
      </c>
      <c r="I268" s="205"/>
      <c r="J268" s="202"/>
      <c r="K268" s="202"/>
      <c r="L268" s="206"/>
      <c r="M268" s="207"/>
      <c r="N268" s="208"/>
      <c r="O268" s="208"/>
      <c r="P268" s="208"/>
      <c r="Q268" s="208"/>
      <c r="R268" s="208"/>
      <c r="S268" s="208"/>
      <c r="T268" s="209"/>
      <c r="AT268" s="210" t="s">
        <v>176</v>
      </c>
      <c r="AU268" s="210" t="s">
        <v>79</v>
      </c>
      <c r="AV268" s="13" t="s">
        <v>79</v>
      </c>
      <c r="AW268" s="13" t="s">
        <v>34</v>
      </c>
      <c r="AX268" s="13" t="s">
        <v>72</v>
      </c>
      <c r="AY268" s="210" t="s">
        <v>158</v>
      </c>
    </row>
    <row r="269" spans="1:65" s="14" customFormat="1">
      <c r="B269" s="211"/>
      <c r="C269" s="212"/>
      <c r="D269" s="194" t="s">
        <v>176</v>
      </c>
      <c r="E269" s="213" t="s">
        <v>19</v>
      </c>
      <c r="F269" s="214" t="s">
        <v>2225</v>
      </c>
      <c r="G269" s="212"/>
      <c r="H269" s="215">
        <v>370.12200000000001</v>
      </c>
      <c r="I269" s="216"/>
      <c r="J269" s="212"/>
      <c r="K269" s="212"/>
      <c r="L269" s="217"/>
      <c r="M269" s="218"/>
      <c r="N269" s="219"/>
      <c r="O269" s="219"/>
      <c r="P269" s="219"/>
      <c r="Q269" s="219"/>
      <c r="R269" s="219"/>
      <c r="S269" s="219"/>
      <c r="T269" s="220"/>
      <c r="AT269" s="221" t="s">
        <v>176</v>
      </c>
      <c r="AU269" s="221" t="s">
        <v>79</v>
      </c>
      <c r="AV269" s="14" t="s">
        <v>81</v>
      </c>
      <c r="AW269" s="14" t="s">
        <v>34</v>
      </c>
      <c r="AX269" s="14" t="s">
        <v>72</v>
      </c>
      <c r="AY269" s="221" t="s">
        <v>158</v>
      </c>
    </row>
    <row r="270" spans="1:65" s="13" customFormat="1">
      <c r="B270" s="201"/>
      <c r="C270" s="202"/>
      <c r="D270" s="194" t="s">
        <v>176</v>
      </c>
      <c r="E270" s="203" t="s">
        <v>19</v>
      </c>
      <c r="F270" s="204" t="s">
        <v>2218</v>
      </c>
      <c r="G270" s="202"/>
      <c r="H270" s="203" t="s">
        <v>19</v>
      </c>
      <c r="I270" s="205"/>
      <c r="J270" s="202"/>
      <c r="K270" s="202"/>
      <c r="L270" s="206"/>
      <c r="M270" s="207"/>
      <c r="N270" s="208"/>
      <c r="O270" s="208"/>
      <c r="P270" s="208"/>
      <c r="Q270" s="208"/>
      <c r="R270" s="208"/>
      <c r="S270" s="208"/>
      <c r="T270" s="209"/>
      <c r="AT270" s="210" t="s">
        <v>176</v>
      </c>
      <c r="AU270" s="210" t="s">
        <v>79</v>
      </c>
      <c r="AV270" s="13" t="s">
        <v>79</v>
      </c>
      <c r="AW270" s="13" t="s">
        <v>34</v>
      </c>
      <c r="AX270" s="13" t="s">
        <v>72</v>
      </c>
      <c r="AY270" s="210" t="s">
        <v>158</v>
      </c>
    </row>
    <row r="271" spans="1:65" s="14" customFormat="1">
      <c r="B271" s="211"/>
      <c r="C271" s="212"/>
      <c r="D271" s="194" t="s">
        <v>176</v>
      </c>
      <c r="E271" s="213" t="s">
        <v>19</v>
      </c>
      <c r="F271" s="214" t="s">
        <v>2226</v>
      </c>
      <c r="G271" s="212"/>
      <c r="H271" s="215">
        <v>29.716999999999999</v>
      </c>
      <c r="I271" s="216"/>
      <c r="J271" s="212"/>
      <c r="K271" s="212"/>
      <c r="L271" s="217"/>
      <c r="M271" s="218"/>
      <c r="N271" s="219"/>
      <c r="O271" s="219"/>
      <c r="P271" s="219"/>
      <c r="Q271" s="219"/>
      <c r="R271" s="219"/>
      <c r="S271" s="219"/>
      <c r="T271" s="220"/>
      <c r="AT271" s="221" t="s">
        <v>176</v>
      </c>
      <c r="AU271" s="221" t="s">
        <v>79</v>
      </c>
      <c r="AV271" s="14" t="s">
        <v>81</v>
      </c>
      <c r="AW271" s="14" t="s">
        <v>34</v>
      </c>
      <c r="AX271" s="14" t="s">
        <v>72</v>
      </c>
      <c r="AY271" s="221" t="s">
        <v>158</v>
      </c>
    </row>
    <row r="272" spans="1:65" s="13" customFormat="1">
      <c r="B272" s="201"/>
      <c r="C272" s="202"/>
      <c r="D272" s="194" t="s">
        <v>176</v>
      </c>
      <c r="E272" s="203" t="s">
        <v>19</v>
      </c>
      <c r="F272" s="204" t="s">
        <v>2219</v>
      </c>
      <c r="G272" s="202"/>
      <c r="H272" s="203" t="s">
        <v>19</v>
      </c>
      <c r="I272" s="205"/>
      <c r="J272" s="202"/>
      <c r="K272" s="202"/>
      <c r="L272" s="206"/>
      <c r="M272" s="207"/>
      <c r="N272" s="208"/>
      <c r="O272" s="208"/>
      <c r="P272" s="208"/>
      <c r="Q272" s="208"/>
      <c r="R272" s="208"/>
      <c r="S272" s="208"/>
      <c r="T272" s="209"/>
      <c r="AT272" s="210" t="s">
        <v>176</v>
      </c>
      <c r="AU272" s="210" t="s">
        <v>79</v>
      </c>
      <c r="AV272" s="13" t="s">
        <v>79</v>
      </c>
      <c r="AW272" s="13" t="s">
        <v>34</v>
      </c>
      <c r="AX272" s="13" t="s">
        <v>72</v>
      </c>
      <c r="AY272" s="210" t="s">
        <v>158</v>
      </c>
    </row>
    <row r="273" spans="1:65" s="14" customFormat="1">
      <c r="B273" s="211"/>
      <c r="C273" s="212"/>
      <c r="D273" s="194" t="s">
        <v>176</v>
      </c>
      <c r="E273" s="213" t="s">
        <v>19</v>
      </c>
      <c r="F273" s="214" t="s">
        <v>2227</v>
      </c>
      <c r="G273" s="212"/>
      <c r="H273" s="215">
        <v>18</v>
      </c>
      <c r="I273" s="216"/>
      <c r="J273" s="212"/>
      <c r="K273" s="212"/>
      <c r="L273" s="217"/>
      <c r="M273" s="218"/>
      <c r="N273" s="219"/>
      <c r="O273" s="219"/>
      <c r="P273" s="219"/>
      <c r="Q273" s="219"/>
      <c r="R273" s="219"/>
      <c r="S273" s="219"/>
      <c r="T273" s="220"/>
      <c r="AT273" s="221" t="s">
        <v>176</v>
      </c>
      <c r="AU273" s="221" t="s">
        <v>79</v>
      </c>
      <c r="AV273" s="14" t="s">
        <v>81</v>
      </c>
      <c r="AW273" s="14" t="s">
        <v>34</v>
      </c>
      <c r="AX273" s="14" t="s">
        <v>72</v>
      </c>
      <c r="AY273" s="221" t="s">
        <v>158</v>
      </c>
    </row>
    <row r="274" spans="1:65" s="13" customFormat="1">
      <c r="B274" s="201"/>
      <c r="C274" s="202"/>
      <c r="D274" s="194" t="s">
        <v>176</v>
      </c>
      <c r="E274" s="203" t="s">
        <v>19</v>
      </c>
      <c r="F274" s="204" t="s">
        <v>929</v>
      </c>
      <c r="G274" s="202"/>
      <c r="H274" s="203" t="s">
        <v>19</v>
      </c>
      <c r="I274" s="205"/>
      <c r="J274" s="202"/>
      <c r="K274" s="202"/>
      <c r="L274" s="206"/>
      <c r="M274" s="207"/>
      <c r="N274" s="208"/>
      <c r="O274" s="208"/>
      <c r="P274" s="208"/>
      <c r="Q274" s="208"/>
      <c r="R274" s="208"/>
      <c r="S274" s="208"/>
      <c r="T274" s="209"/>
      <c r="AT274" s="210" t="s">
        <v>176</v>
      </c>
      <c r="AU274" s="210" t="s">
        <v>79</v>
      </c>
      <c r="AV274" s="13" t="s">
        <v>79</v>
      </c>
      <c r="AW274" s="13" t="s">
        <v>34</v>
      </c>
      <c r="AX274" s="13" t="s">
        <v>72</v>
      </c>
      <c r="AY274" s="210" t="s">
        <v>158</v>
      </c>
    </row>
    <row r="275" spans="1:65" s="13" customFormat="1">
      <c r="B275" s="201"/>
      <c r="C275" s="202"/>
      <c r="D275" s="194" t="s">
        <v>176</v>
      </c>
      <c r="E275" s="203" t="s">
        <v>19</v>
      </c>
      <c r="F275" s="204" t="s">
        <v>2215</v>
      </c>
      <c r="G275" s="202"/>
      <c r="H275" s="203" t="s">
        <v>19</v>
      </c>
      <c r="I275" s="205"/>
      <c r="J275" s="202"/>
      <c r="K275" s="202"/>
      <c r="L275" s="206"/>
      <c r="M275" s="207"/>
      <c r="N275" s="208"/>
      <c r="O275" s="208"/>
      <c r="P275" s="208"/>
      <c r="Q275" s="208"/>
      <c r="R275" s="208"/>
      <c r="S275" s="208"/>
      <c r="T275" s="209"/>
      <c r="AT275" s="210" t="s">
        <v>176</v>
      </c>
      <c r="AU275" s="210" t="s">
        <v>79</v>
      </c>
      <c r="AV275" s="13" t="s">
        <v>79</v>
      </c>
      <c r="AW275" s="13" t="s">
        <v>34</v>
      </c>
      <c r="AX275" s="13" t="s">
        <v>72</v>
      </c>
      <c r="AY275" s="210" t="s">
        <v>158</v>
      </c>
    </row>
    <row r="276" spans="1:65" s="14" customFormat="1">
      <c r="B276" s="211"/>
      <c r="C276" s="212"/>
      <c r="D276" s="194" t="s">
        <v>176</v>
      </c>
      <c r="E276" s="213" t="s">
        <v>19</v>
      </c>
      <c r="F276" s="214" t="s">
        <v>2228</v>
      </c>
      <c r="G276" s="212"/>
      <c r="H276" s="215">
        <v>257.43200000000002</v>
      </c>
      <c r="I276" s="216"/>
      <c r="J276" s="212"/>
      <c r="K276" s="212"/>
      <c r="L276" s="217"/>
      <c r="M276" s="218"/>
      <c r="N276" s="219"/>
      <c r="O276" s="219"/>
      <c r="P276" s="219"/>
      <c r="Q276" s="219"/>
      <c r="R276" s="219"/>
      <c r="S276" s="219"/>
      <c r="T276" s="220"/>
      <c r="AT276" s="221" t="s">
        <v>176</v>
      </c>
      <c r="AU276" s="221" t="s">
        <v>79</v>
      </c>
      <c r="AV276" s="14" t="s">
        <v>81</v>
      </c>
      <c r="AW276" s="14" t="s">
        <v>34</v>
      </c>
      <c r="AX276" s="14" t="s">
        <v>72</v>
      </c>
      <c r="AY276" s="221" t="s">
        <v>158</v>
      </c>
    </row>
    <row r="277" spans="1:65" s="13" customFormat="1">
      <c r="B277" s="201"/>
      <c r="C277" s="202"/>
      <c r="D277" s="194" t="s">
        <v>176</v>
      </c>
      <c r="E277" s="203" t="s">
        <v>19</v>
      </c>
      <c r="F277" s="204" t="s">
        <v>2221</v>
      </c>
      <c r="G277" s="202"/>
      <c r="H277" s="203" t="s">
        <v>19</v>
      </c>
      <c r="I277" s="205"/>
      <c r="J277" s="202"/>
      <c r="K277" s="202"/>
      <c r="L277" s="206"/>
      <c r="M277" s="207"/>
      <c r="N277" s="208"/>
      <c r="O277" s="208"/>
      <c r="P277" s="208"/>
      <c r="Q277" s="208"/>
      <c r="R277" s="208"/>
      <c r="S277" s="208"/>
      <c r="T277" s="209"/>
      <c r="AT277" s="210" t="s">
        <v>176</v>
      </c>
      <c r="AU277" s="210" t="s">
        <v>79</v>
      </c>
      <c r="AV277" s="13" t="s">
        <v>79</v>
      </c>
      <c r="AW277" s="13" t="s">
        <v>34</v>
      </c>
      <c r="AX277" s="13" t="s">
        <v>72</v>
      </c>
      <c r="AY277" s="210" t="s">
        <v>158</v>
      </c>
    </row>
    <row r="278" spans="1:65" s="14" customFormat="1">
      <c r="B278" s="211"/>
      <c r="C278" s="212"/>
      <c r="D278" s="194" t="s">
        <v>176</v>
      </c>
      <c r="E278" s="213" t="s">
        <v>19</v>
      </c>
      <c r="F278" s="214" t="s">
        <v>2229</v>
      </c>
      <c r="G278" s="212"/>
      <c r="H278" s="215">
        <v>19.600000000000001</v>
      </c>
      <c r="I278" s="216"/>
      <c r="J278" s="212"/>
      <c r="K278" s="212"/>
      <c r="L278" s="217"/>
      <c r="M278" s="218"/>
      <c r="N278" s="219"/>
      <c r="O278" s="219"/>
      <c r="P278" s="219"/>
      <c r="Q278" s="219"/>
      <c r="R278" s="219"/>
      <c r="S278" s="219"/>
      <c r="T278" s="220"/>
      <c r="AT278" s="221" t="s">
        <v>176</v>
      </c>
      <c r="AU278" s="221" t="s">
        <v>79</v>
      </c>
      <c r="AV278" s="14" t="s">
        <v>81</v>
      </c>
      <c r="AW278" s="14" t="s">
        <v>34</v>
      </c>
      <c r="AX278" s="14" t="s">
        <v>72</v>
      </c>
      <c r="AY278" s="221" t="s">
        <v>158</v>
      </c>
    </row>
    <row r="279" spans="1:65" s="15" customFormat="1">
      <c r="B279" s="222"/>
      <c r="C279" s="223"/>
      <c r="D279" s="194" t="s">
        <v>176</v>
      </c>
      <c r="E279" s="224" t="s">
        <v>19</v>
      </c>
      <c r="F279" s="225" t="s">
        <v>179</v>
      </c>
      <c r="G279" s="223"/>
      <c r="H279" s="226">
        <v>694.87099999999998</v>
      </c>
      <c r="I279" s="227"/>
      <c r="J279" s="223"/>
      <c r="K279" s="223"/>
      <c r="L279" s="228"/>
      <c r="M279" s="229"/>
      <c r="N279" s="230"/>
      <c r="O279" s="230"/>
      <c r="P279" s="230"/>
      <c r="Q279" s="230"/>
      <c r="R279" s="230"/>
      <c r="S279" s="230"/>
      <c r="T279" s="231"/>
      <c r="AT279" s="232" t="s">
        <v>176</v>
      </c>
      <c r="AU279" s="232" t="s">
        <v>79</v>
      </c>
      <c r="AV279" s="15" t="s">
        <v>165</v>
      </c>
      <c r="AW279" s="15" t="s">
        <v>34</v>
      </c>
      <c r="AX279" s="15" t="s">
        <v>79</v>
      </c>
      <c r="AY279" s="232" t="s">
        <v>158</v>
      </c>
    </row>
    <row r="280" spans="1:65" s="2" customFormat="1" ht="49.15" customHeight="1">
      <c r="A280" s="37"/>
      <c r="B280" s="38"/>
      <c r="C280" s="181" t="s">
        <v>422</v>
      </c>
      <c r="D280" s="181" t="s">
        <v>160</v>
      </c>
      <c r="E280" s="182" t="s">
        <v>931</v>
      </c>
      <c r="F280" s="183" t="s">
        <v>932</v>
      </c>
      <c r="G280" s="184" t="s">
        <v>223</v>
      </c>
      <c r="H280" s="185">
        <v>27.693999999999999</v>
      </c>
      <c r="I280" s="186"/>
      <c r="J280" s="187">
        <f>ROUND(I280*H280,2)</f>
        <v>0</v>
      </c>
      <c r="K280" s="183" t="s">
        <v>805</v>
      </c>
      <c r="L280" s="42"/>
      <c r="M280" s="188" t="s">
        <v>19</v>
      </c>
      <c r="N280" s="189" t="s">
        <v>43</v>
      </c>
      <c r="O280" s="67"/>
      <c r="P280" s="190">
        <f>O280*H280</f>
        <v>0</v>
      </c>
      <c r="Q280" s="190">
        <v>0</v>
      </c>
      <c r="R280" s="190">
        <f>Q280*H280</f>
        <v>0</v>
      </c>
      <c r="S280" s="190">
        <v>0</v>
      </c>
      <c r="T280" s="191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192" t="s">
        <v>794</v>
      </c>
      <c r="AT280" s="192" t="s">
        <v>160</v>
      </c>
      <c r="AU280" s="192" t="s">
        <v>79</v>
      </c>
      <c r="AY280" s="20" t="s">
        <v>158</v>
      </c>
      <c r="BE280" s="193">
        <f>IF(N280="základní",J280,0)</f>
        <v>0</v>
      </c>
      <c r="BF280" s="193">
        <f>IF(N280="snížená",J280,0)</f>
        <v>0</v>
      </c>
      <c r="BG280" s="193">
        <f>IF(N280="zákl. přenesená",J280,0)</f>
        <v>0</v>
      </c>
      <c r="BH280" s="193">
        <f>IF(N280="sníž. přenesená",J280,0)</f>
        <v>0</v>
      </c>
      <c r="BI280" s="193">
        <f>IF(N280="nulová",J280,0)</f>
        <v>0</v>
      </c>
      <c r="BJ280" s="20" t="s">
        <v>79</v>
      </c>
      <c r="BK280" s="193">
        <f>ROUND(I280*H280,2)</f>
        <v>0</v>
      </c>
      <c r="BL280" s="20" t="s">
        <v>794</v>
      </c>
      <c r="BM280" s="192" t="s">
        <v>2230</v>
      </c>
    </row>
    <row r="281" spans="1:65" s="2" customFormat="1" ht="54">
      <c r="A281" s="37"/>
      <c r="B281" s="38"/>
      <c r="C281" s="39"/>
      <c r="D281" s="194" t="s">
        <v>167</v>
      </c>
      <c r="E281" s="39"/>
      <c r="F281" s="195" t="s">
        <v>934</v>
      </c>
      <c r="G281" s="39"/>
      <c r="H281" s="39"/>
      <c r="I281" s="196"/>
      <c r="J281" s="39"/>
      <c r="K281" s="39"/>
      <c r="L281" s="42"/>
      <c r="M281" s="197"/>
      <c r="N281" s="198"/>
      <c r="O281" s="67"/>
      <c r="P281" s="67"/>
      <c r="Q281" s="67"/>
      <c r="R281" s="67"/>
      <c r="S281" s="67"/>
      <c r="T281" s="68"/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T281" s="20" t="s">
        <v>167</v>
      </c>
      <c r="AU281" s="20" t="s">
        <v>79</v>
      </c>
    </row>
    <row r="282" spans="1:65" s="13" customFormat="1">
      <c r="B282" s="201"/>
      <c r="C282" s="202"/>
      <c r="D282" s="194" t="s">
        <v>176</v>
      </c>
      <c r="E282" s="203" t="s">
        <v>19</v>
      </c>
      <c r="F282" s="204" t="s">
        <v>2231</v>
      </c>
      <c r="G282" s="202"/>
      <c r="H282" s="203" t="s">
        <v>19</v>
      </c>
      <c r="I282" s="205"/>
      <c r="J282" s="202"/>
      <c r="K282" s="202"/>
      <c r="L282" s="206"/>
      <c r="M282" s="207"/>
      <c r="N282" s="208"/>
      <c r="O282" s="208"/>
      <c r="P282" s="208"/>
      <c r="Q282" s="208"/>
      <c r="R282" s="208"/>
      <c r="S282" s="208"/>
      <c r="T282" s="209"/>
      <c r="AT282" s="210" t="s">
        <v>176</v>
      </c>
      <c r="AU282" s="210" t="s">
        <v>79</v>
      </c>
      <c r="AV282" s="13" t="s">
        <v>79</v>
      </c>
      <c r="AW282" s="13" t="s">
        <v>34</v>
      </c>
      <c r="AX282" s="13" t="s">
        <v>72</v>
      </c>
      <c r="AY282" s="210" t="s">
        <v>158</v>
      </c>
    </row>
    <row r="283" spans="1:65" s="14" customFormat="1">
      <c r="B283" s="211"/>
      <c r="C283" s="212"/>
      <c r="D283" s="194" t="s">
        <v>176</v>
      </c>
      <c r="E283" s="213" t="s">
        <v>19</v>
      </c>
      <c r="F283" s="214" t="s">
        <v>2232</v>
      </c>
      <c r="G283" s="212"/>
      <c r="H283" s="215">
        <v>5.2160000000000002</v>
      </c>
      <c r="I283" s="216"/>
      <c r="J283" s="212"/>
      <c r="K283" s="212"/>
      <c r="L283" s="217"/>
      <c r="M283" s="218"/>
      <c r="N283" s="219"/>
      <c r="O283" s="219"/>
      <c r="P283" s="219"/>
      <c r="Q283" s="219"/>
      <c r="R283" s="219"/>
      <c r="S283" s="219"/>
      <c r="T283" s="220"/>
      <c r="AT283" s="221" t="s">
        <v>176</v>
      </c>
      <c r="AU283" s="221" t="s">
        <v>79</v>
      </c>
      <c r="AV283" s="14" t="s">
        <v>81</v>
      </c>
      <c r="AW283" s="14" t="s">
        <v>34</v>
      </c>
      <c r="AX283" s="14" t="s">
        <v>72</v>
      </c>
      <c r="AY283" s="221" t="s">
        <v>158</v>
      </c>
    </row>
    <row r="284" spans="1:65" s="13" customFormat="1">
      <c r="B284" s="201"/>
      <c r="C284" s="202"/>
      <c r="D284" s="194" t="s">
        <v>176</v>
      </c>
      <c r="E284" s="203" t="s">
        <v>19</v>
      </c>
      <c r="F284" s="204" t="s">
        <v>2233</v>
      </c>
      <c r="G284" s="202"/>
      <c r="H284" s="203" t="s">
        <v>19</v>
      </c>
      <c r="I284" s="205"/>
      <c r="J284" s="202"/>
      <c r="K284" s="202"/>
      <c r="L284" s="206"/>
      <c r="M284" s="207"/>
      <c r="N284" s="208"/>
      <c r="O284" s="208"/>
      <c r="P284" s="208"/>
      <c r="Q284" s="208"/>
      <c r="R284" s="208"/>
      <c r="S284" s="208"/>
      <c r="T284" s="209"/>
      <c r="AT284" s="210" t="s">
        <v>176</v>
      </c>
      <c r="AU284" s="210" t="s">
        <v>79</v>
      </c>
      <c r="AV284" s="13" t="s">
        <v>79</v>
      </c>
      <c r="AW284" s="13" t="s">
        <v>34</v>
      </c>
      <c r="AX284" s="13" t="s">
        <v>72</v>
      </c>
      <c r="AY284" s="210" t="s">
        <v>158</v>
      </c>
    </row>
    <row r="285" spans="1:65" s="14" customFormat="1">
      <c r="B285" s="211"/>
      <c r="C285" s="212"/>
      <c r="D285" s="194" t="s">
        <v>176</v>
      </c>
      <c r="E285" s="213" t="s">
        <v>19</v>
      </c>
      <c r="F285" s="214" t="s">
        <v>2232</v>
      </c>
      <c r="G285" s="212"/>
      <c r="H285" s="215">
        <v>5.2160000000000002</v>
      </c>
      <c r="I285" s="216"/>
      <c r="J285" s="212"/>
      <c r="K285" s="212"/>
      <c r="L285" s="217"/>
      <c r="M285" s="218"/>
      <c r="N285" s="219"/>
      <c r="O285" s="219"/>
      <c r="P285" s="219"/>
      <c r="Q285" s="219"/>
      <c r="R285" s="219"/>
      <c r="S285" s="219"/>
      <c r="T285" s="220"/>
      <c r="AT285" s="221" t="s">
        <v>176</v>
      </c>
      <c r="AU285" s="221" t="s">
        <v>79</v>
      </c>
      <c r="AV285" s="14" t="s">
        <v>81</v>
      </c>
      <c r="AW285" s="14" t="s">
        <v>34</v>
      </c>
      <c r="AX285" s="14" t="s">
        <v>72</v>
      </c>
      <c r="AY285" s="221" t="s">
        <v>158</v>
      </c>
    </row>
    <row r="286" spans="1:65" s="13" customFormat="1">
      <c r="B286" s="201"/>
      <c r="C286" s="202"/>
      <c r="D286" s="194" t="s">
        <v>176</v>
      </c>
      <c r="E286" s="203" t="s">
        <v>19</v>
      </c>
      <c r="F286" s="204" t="s">
        <v>2234</v>
      </c>
      <c r="G286" s="202"/>
      <c r="H286" s="203" t="s">
        <v>19</v>
      </c>
      <c r="I286" s="205"/>
      <c r="J286" s="202"/>
      <c r="K286" s="202"/>
      <c r="L286" s="206"/>
      <c r="M286" s="207"/>
      <c r="N286" s="208"/>
      <c r="O286" s="208"/>
      <c r="P286" s="208"/>
      <c r="Q286" s="208"/>
      <c r="R286" s="208"/>
      <c r="S286" s="208"/>
      <c r="T286" s="209"/>
      <c r="AT286" s="210" t="s">
        <v>176</v>
      </c>
      <c r="AU286" s="210" t="s">
        <v>79</v>
      </c>
      <c r="AV286" s="13" t="s">
        <v>79</v>
      </c>
      <c r="AW286" s="13" t="s">
        <v>34</v>
      </c>
      <c r="AX286" s="13" t="s">
        <v>72</v>
      </c>
      <c r="AY286" s="210" t="s">
        <v>158</v>
      </c>
    </row>
    <row r="287" spans="1:65" s="14" customFormat="1">
      <c r="B287" s="211"/>
      <c r="C287" s="212"/>
      <c r="D287" s="194" t="s">
        <v>176</v>
      </c>
      <c r="E287" s="213" t="s">
        <v>19</v>
      </c>
      <c r="F287" s="214" t="s">
        <v>2235</v>
      </c>
      <c r="G287" s="212"/>
      <c r="H287" s="215">
        <v>3.399</v>
      </c>
      <c r="I287" s="216"/>
      <c r="J287" s="212"/>
      <c r="K287" s="212"/>
      <c r="L287" s="217"/>
      <c r="M287" s="218"/>
      <c r="N287" s="219"/>
      <c r="O287" s="219"/>
      <c r="P287" s="219"/>
      <c r="Q287" s="219"/>
      <c r="R287" s="219"/>
      <c r="S287" s="219"/>
      <c r="T287" s="220"/>
      <c r="AT287" s="221" t="s">
        <v>176</v>
      </c>
      <c r="AU287" s="221" t="s">
        <v>79</v>
      </c>
      <c r="AV287" s="14" t="s">
        <v>81</v>
      </c>
      <c r="AW287" s="14" t="s">
        <v>34</v>
      </c>
      <c r="AX287" s="14" t="s">
        <v>72</v>
      </c>
      <c r="AY287" s="221" t="s">
        <v>158</v>
      </c>
    </row>
    <row r="288" spans="1:65" s="13" customFormat="1">
      <c r="B288" s="201"/>
      <c r="C288" s="202"/>
      <c r="D288" s="194" t="s">
        <v>176</v>
      </c>
      <c r="E288" s="203" t="s">
        <v>19</v>
      </c>
      <c r="F288" s="204" t="s">
        <v>2236</v>
      </c>
      <c r="G288" s="202"/>
      <c r="H288" s="203" t="s">
        <v>19</v>
      </c>
      <c r="I288" s="205"/>
      <c r="J288" s="202"/>
      <c r="K288" s="202"/>
      <c r="L288" s="206"/>
      <c r="M288" s="207"/>
      <c r="N288" s="208"/>
      <c r="O288" s="208"/>
      <c r="P288" s="208"/>
      <c r="Q288" s="208"/>
      <c r="R288" s="208"/>
      <c r="S288" s="208"/>
      <c r="T288" s="209"/>
      <c r="AT288" s="210" t="s">
        <v>176</v>
      </c>
      <c r="AU288" s="210" t="s">
        <v>79</v>
      </c>
      <c r="AV288" s="13" t="s">
        <v>79</v>
      </c>
      <c r="AW288" s="13" t="s">
        <v>34</v>
      </c>
      <c r="AX288" s="13" t="s">
        <v>72</v>
      </c>
      <c r="AY288" s="210" t="s">
        <v>158</v>
      </c>
    </row>
    <row r="289" spans="1:65" s="14" customFormat="1">
      <c r="B289" s="211"/>
      <c r="C289" s="212"/>
      <c r="D289" s="194" t="s">
        <v>176</v>
      </c>
      <c r="E289" s="213" t="s">
        <v>19</v>
      </c>
      <c r="F289" s="214" t="s">
        <v>2235</v>
      </c>
      <c r="G289" s="212"/>
      <c r="H289" s="215">
        <v>3.399</v>
      </c>
      <c r="I289" s="216"/>
      <c r="J289" s="212"/>
      <c r="K289" s="212"/>
      <c r="L289" s="217"/>
      <c r="M289" s="218"/>
      <c r="N289" s="219"/>
      <c r="O289" s="219"/>
      <c r="P289" s="219"/>
      <c r="Q289" s="219"/>
      <c r="R289" s="219"/>
      <c r="S289" s="219"/>
      <c r="T289" s="220"/>
      <c r="AT289" s="221" t="s">
        <v>176</v>
      </c>
      <c r="AU289" s="221" t="s">
        <v>79</v>
      </c>
      <c r="AV289" s="14" t="s">
        <v>81</v>
      </c>
      <c r="AW289" s="14" t="s">
        <v>34</v>
      </c>
      <c r="AX289" s="14" t="s">
        <v>72</v>
      </c>
      <c r="AY289" s="221" t="s">
        <v>158</v>
      </c>
    </row>
    <row r="290" spans="1:65" s="13" customFormat="1">
      <c r="B290" s="201"/>
      <c r="C290" s="202"/>
      <c r="D290" s="194" t="s">
        <v>176</v>
      </c>
      <c r="E290" s="203" t="s">
        <v>19</v>
      </c>
      <c r="F290" s="204" t="s">
        <v>2237</v>
      </c>
      <c r="G290" s="202"/>
      <c r="H290" s="203" t="s">
        <v>19</v>
      </c>
      <c r="I290" s="205"/>
      <c r="J290" s="202"/>
      <c r="K290" s="202"/>
      <c r="L290" s="206"/>
      <c r="M290" s="207"/>
      <c r="N290" s="208"/>
      <c r="O290" s="208"/>
      <c r="P290" s="208"/>
      <c r="Q290" s="208"/>
      <c r="R290" s="208"/>
      <c r="S290" s="208"/>
      <c r="T290" s="209"/>
      <c r="AT290" s="210" t="s">
        <v>176</v>
      </c>
      <c r="AU290" s="210" t="s">
        <v>79</v>
      </c>
      <c r="AV290" s="13" t="s">
        <v>79</v>
      </c>
      <c r="AW290" s="13" t="s">
        <v>34</v>
      </c>
      <c r="AX290" s="13" t="s">
        <v>72</v>
      </c>
      <c r="AY290" s="210" t="s">
        <v>158</v>
      </c>
    </row>
    <row r="291" spans="1:65" s="14" customFormat="1">
      <c r="B291" s="211"/>
      <c r="C291" s="212"/>
      <c r="D291" s="194" t="s">
        <v>176</v>
      </c>
      <c r="E291" s="213" t="s">
        <v>19</v>
      </c>
      <c r="F291" s="214" t="s">
        <v>2238</v>
      </c>
      <c r="G291" s="212"/>
      <c r="H291" s="215">
        <v>5.2320000000000002</v>
      </c>
      <c r="I291" s="216"/>
      <c r="J291" s="212"/>
      <c r="K291" s="212"/>
      <c r="L291" s="217"/>
      <c r="M291" s="218"/>
      <c r="N291" s="219"/>
      <c r="O291" s="219"/>
      <c r="P291" s="219"/>
      <c r="Q291" s="219"/>
      <c r="R291" s="219"/>
      <c r="S291" s="219"/>
      <c r="T291" s="220"/>
      <c r="AT291" s="221" t="s">
        <v>176</v>
      </c>
      <c r="AU291" s="221" t="s">
        <v>79</v>
      </c>
      <c r="AV291" s="14" t="s">
        <v>81</v>
      </c>
      <c r="AW291" s="14" t="s">
        <v>34</v>
      </c>
      <c r="AX291" s="14" t="s">
        <v>72</v>
      </c>
      <c r="AY291" s="221" t="s">
        <v>158</v>
      </c>
    </row>
    <row r="292" spans="1:65" s="13" customFormat="1">
      <c r="B292" s="201"/>
      <c r="C292" s="202"/>
      <c r="D292" s="194" t="s">
        <v>176</v>
      </c>
      <c r="E292" s="203" t="s">
        <v>19</v>
      </c>
      <c r="F292" s="204" t="s">
        <v>2239</v>
      </c>
      <c r="G292" s="202"/>
      <c r="H292" s="203" t="s">
        <v>19</v>
      </c>
      <c r="I292" s="205"/>
      <c r="J292" s="202"/>
      <c r="K292" s="202"/>
      <c r="L292" s="206"/>
      <c r="M292" s="207"/>
      <c r="N292" s="208"/>
      <c r="O292" s="208"/>
      <c r="P292" s="208"/>
      <c r="Q292" s="208"/>
      <c r="R292" s="208"/>
      <c r="S292" s="208"/>
      <c r="T292" s="209"/>
      <c r="AT292" s="210" t="s">
        <v>176</v>
      </c>
      <c r="AU292" s="210" t="s">
        <v>79</v>
      </c>
      <c r="AV292" s="13" t="s">
        <v>79</v>
      </c>
      <c r="AW292" s="13" t="s">
        <v>34</v>
      </c>
      <c r="AX292" s="13" t="s">
        <v>72</v>
      </c>
      <c r="AY292" s="210" t="s">
        <v>158</v>
      </c>
    </row>
    <row r="293" spans="1:65" s="14" customFormat="1">
      <c r="B293" s="211"/>
      <c r="C293" s="212"/>
      <c r="D293" s="194" t="s">
        <v>176</v>
      </c>
      <c r="E293" s="213" t="s">
        <v>19</v>
      </c>
      <c r="F293" s="214" t="s">
        <v>2238</v>
      </c>
      <c r="G293" s="212"/>
      <c r="H293" s="215">
        <v>5.2320000000000002</v>
      </c>
      <c r="I293" s="216"/>
      <c r="J293" s="212"/>
      <c r="K293" s="212"/>
      <c r="L293" s="217"/>
      <c r="M293" s="218"/>
      <c r="N293" s="219"/>
      <c r="O293" s="219"/>
      <c r="P293" s="219"/>
      <c r="Q293" s="219"/>
      <c r="R293" s="219"/>
      <c r="S293" s="219"/>
      <c r="T293" s="220"/>
      <c r="AT293" s="221" t="s">
        <v>176</v>
      </c>
      <c r="AU293" s="221" t="s">
        <v>79</v>
      </c>
      <c r="AV293" s="14" t="s">
        <v>81</v>
      </c>
      <c r="AW293" s="14" t="s">
        <v>34</v>
      </c>
      <c r="AX293" s="14" t="s">
        <v>72</v>
      </c>
      <c r="AY293" s="221" t="s">
        <v>158</v>
      </c>
    </row>
    <row r="294" spans="1:65" s="15" customFormat="1">
      <c r="B294" s="222"/>
      <c r="C294" s="223"/>
      <c r="D294" s="194" t="s">
        <v>176</v>
      </c>
      <c r="E294" s="224" t="s">
        <v>19</v>
      </c>
      <c r="F294" s="225" t="s">
        <v>179</v>
      </c>
      <c r="G294" s="223"/>
      <c r="H294" s="226">
        <v>27.693999999999999</v>
      </c>
      <c r="I294" s="227"/>
      <c r="J294" s="223"/>
      <c r="K294" s="223"/>
      <c r="L294" s="228"/>
      <c r="M294" s="229"/>
      <c r="N294" s="230"/>
      <c r="O294" s="230"/>
      <c r="P294" s="230"/>
      <c r="Q294" s="230"/>
      <c r="R294" s="230"/>
      <c r="S294" s="230"/>
      <c r="T294" s="231"/>
      <c r="AT294" s="232" t="s">
        <v>176</v>
      </c>
      <c r="AU294" s="232" t="s">
        <v>79</v>
      </c>
      <c r="AV294" s="15" t="s">
        <v>165</v>
      </c>
      <c r="AW294" s="15" t="s">
        <v>34</v>
      </c>
      <c r="AX294" s="15" t="s">
        <v>79</v>
      </c>
      <c r="AY294" s="232" t="s">
        <v>158</v>
      </c>
    </row>
    <row r="295" spans="1:65" s="2" customFormat="1" ht="55.5" customHeight="1">
      <c r="A295" s="37"/>
      <c r="B295" s="38"/>
      <c r="C295" s="181" t="s">
        <v>426</v>
      </c>
      <c r="D295" s="181" t="s">
        <v>160</v>
      </c>
      <c r="E295" s="182" t="s">
        <v>937</v>
      </c>
      <c r="F295" s="183" t="s">
        <v>938</v>
      </c>
      <c r="G295" s="184" t="s">
        <v>223</v>
      </c>
      <c r="H295" s="185">
        <v>83.081999999999994</v>
      </c>
      <c r="I295" s="186"/>
      <c r="J295" s="187">
        <f>ROUND(I295*H295,2)</f>
        <v>0</v>
      </c>
      <c r="K295" s="183" t="s">
        <v>805</v>
      </c>
      <c r="L295" s="42"/>
      <c r="M295" s="188" t="s">
        <v>19</v>
      </c>
      <c r="N295" s="189" t="s">
        <v>43</v>
      </c>
      <c r="O295" s="67"/>
      <c r="P295" s="190">
        <f>O295*H295</f>
        <v>0</v>
      </c>
      <c r="Q295" s="190">
        <v>0</v>
      </c>
      <c r="R295" s="190">
        <f>Q295*H295</f>
        <v>0</v>
      </c>
      <c r="S295" s="190">
        <v>0</v>
      </c>
      <c r="T295" s="191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192" t="s">
        <v>794</v>
      </c>
      <c r="AT295" s="192" t="s">
        <v>160</v>
      </c>
      <c r="AU295" s="192" t="s">
        <v>79</v>
      </c>
      <c r="AY295" s="20" t="s">
        <v>158</v>
      </c>
      <c r="BE295" s="193">
        <f>IF(N295="základní",J295,0)</f>
        <v>0</v>
      </c>
      <c r="BF295" s="193">
        <f>IF(N295="snížená",J295,0)</f>
        <v>0</v>
      </c>
      <c r="BG295" s="193">
        <f>IF(N295="zákl. přenesená",J295,0)</f>
        <v>0</v>
      </c>
      <c r="BH295" s="193">
        <f>IF(N295="sníž. přenesená",J295,0)</f>
        <v>0</v>
      </c>
      <c r="BI295" s="193">
        <f>IF(N295="nulová",J295,0)</f>
        <v>0</v>
      </c>
      <c r="BJ295" s="20" t="s">
        <v>79</v>
      </c>
      <c r="BK295" s="193">
        <f>ROUND(I295*H295,2)</f>
        <v>0</v>
      </c>
      <c r="BL295" s="20" t="s">
        <v>794</v>
      </c>
      <c r="BM295" s="192" t="s">
        <v>2240</v>
      </c>
    </row>
    <row r="296" spans="1:65" s="2" customFormat="1" ht="63">
      <c r="A296" s="37"/>
      <c r="B296" s="38"/>
      <c r="C296" s="39"/>
      <c r="D296" s="194" t="s">
        <v>167</v>
      </c>
      <c r="E296" s="39"/>
      <c r="F296" s="195" t="s">
        <v>940</v>
      </c>
      <c r="G296" s="39"/>
      <c r="H296" s="39"/>
      <c r="I296" s="196"/>
      <c r="J296" s="39"/>
      <c r="K296" s="39"/>
      <c r="L296" s="42"/>
      <c r="M296" s="197"/>
      <c r="N296" s="198"/>
      <c r="O296" s="67"/>
      <c r="P296" s="67"/>
      <c r="Q296" s="67"/>
      <c r="R296" s="67"/>
      <c r="S296" s="67"/>
      <c r="T296" s="68"/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T296" s="20" t="s">
        <v>167</v>
      </c>
      <c r="AU296" s="20" t="s">
        <v>79</v>
      </c>
    </row>
    <row r="297" spans="1:65" s="13" customFormat="1">
      <c r="B297" s="201"/>
      <c r="C297" s="202"/>
      <c r="D297" s="194" t="s">
        <v>176</v>
      </c>
      <c r="E297" s="203" t="s">
        <v>19</v>
      </c>
      <c r="F297" s="204" t="s">
        <v>924</v>
      </c>
      <c r="G297" s="202"/>
      <c r="H297" s="203" t="s">
        <v>19</v>
      </c>
      <c r="I297" s="205"/>
      <c r="J297" s="202"/>
      <c r="K297" s="202"/>
      <c r="L297" s="206"/>
      <c r="M297" s="207"/>
      <c r="N297" s="208"/>
      <c r="O297" s="208"/>
      <c r="P297" s="208"/>
      <c r="Q297" s="208"/>
      <c r="R297" s="208"/>
      <c r="S297" s="208"/>
      <c r="T297" s="209"/>
      <c r="AT297" s="210" t="s">
        <v>176</v>
      </c>
      <c r="AU297" s="210" t="s">
        <v>79</v>
      </c>
      <c r="AV297" s="13" t="s">
        <v>79</v>
      </c>
      <c r="AW297" s="13" t="s">
        <v>34</v>
      </c>
      <c r="AX297" s="13" t="s">
        <v>72</v>
      </c>
      <c r="AY297" s="210" t="s">
        <v>158</v>
      </c>
    </row>
    <row r="298" spans="1:65" s="14" customFormat="1">
      <c r="B298" s="211"/>
      <c r="C298" s="212"/>
      <c r="D298" s="194" t="s">
        <v>176</v>
      </c>
      <c r="E298" s="213" t="s">
        <v>19</v>
      </c>
      <c r="F298" s="214" t="s">
        <v>2241</v>
      </c>
      <c r="G298" s="212"/>
      <c r="H298" s="215">
        <v>83.081999999999994</v>
      </c>
      <c r="I298" s="216"/>
      <c r="J298" s="212"/>
      <c r="K298" s="212"/>
      <c r="L298" s="217"/>
      <c r="M298" s="218"/>
      <c r="N298" s="219"/>
      <c r="O298" s="219"/>
      <c r="P298" s="219"/>
      <c r="Q298" s="219"/>
      <c r="R298" s="219"/>
      <c r="S298" s="219"/>
      <c r="T298" s="220"/>
      <c r="AT298" s="221" t="s">
        <v>176</v>
      </c>
      <c r="AU298" s="221" t="s">
        <v>79</v>
      </c>
      <c r="AV298" s="14" t="s">
        <v>81</v>
      </c>
      <c r="AW298" s="14" t="s">
        <v>34</v>
      </c>
      <c r="AX298" s="14" t="s">
        <v>72</v>
      </c>
      <c r="AY298" s="221" t="s">
        <v>158</v>
      </c>
    </row>
    <row r="299" spans="1:65" s="15" customFormat="1">
      <c r="B299" s="222"/>
      <c r="C299" s="223"/>
      <c r="D299" s="194" t="s">
        <v>176</v>
      </c>
      <c r="E299" s="224" t="s">
        <v>19</v>
      </c>
      <c r="F299" s="225" t="s">
        <v>179</v>
      </c>
      <c r="G299" s="223"/>
      <c r="H299" s="226">
        <v>83.081999999999994</v>
      </c>
      <c r="I299" s="227"/>
      <c r="J299" s="223"/>
      <c r="K299" s="223"/>
      <c r="L299" s="228"/>
      <c r="M299" s="229"/>
      <c r="N299" s="230"/>
      <c r="O299" s="230"/>
      <c r="P299" s="230"/>
      <c r="Q299" s="230"/>
      <c r="R299" s="230"/>
      <c r="S299" s="230"/>
      <c r="T299" s="231"/>
      <c r="AT299" s="232" t="s">
        <v>176</v>
      </c>
      <c r="AU299" s="232" t="s">
        <v>79</v>
      </c>
      <c r="AV299" s="15" t="s">
        <v>165</v>
      </c>
      <c r="AW299" s="15" t="s">
        <v>34</v>
      </c>
      <c r="AX299" s="15" t="s">
        <v>79</v>
      </c>
      <c r="AY299" s="232" t="s">
        <v>158</v>
      </c>
    </row>
    <row r="300" spans="1:65" s="2" customFormat="1" ht="33" customHeight="1">
      <c r="A300" s="37"/>
      <c r="B300" s="38"/>
      <c r="C300" s="181" t="s">
        <v>430</v>
      </c>
      <c r="D300" s="181" t="s">
        <v>160</v>
      </c>
      <c r="E300" s="182" t="s">
        <v>2242</v>
      </c>
      <c r="F300" s="183" t="s">
        <v>2243</v>
      </c>
      <c r="G300" s="184" t="s">
        <v>375</v>
      </c>
      <c r="H300" s="185">
        <v>3</v>
      </c>
      <c r="I300" s="186"/>
      <c r="J300" s="187">
        <f>ROUND(I300*H300,2)</f>
        <v>0</v>
      </c>
      <c r="K300" s="183" t="s">
        <v>805</v>
      </c>
      <c r="L300" s="42"/>
      <c r="M300" s="188" t="s">
        <v>19</v>
      </c>
      <c r="N300" s="189" t="s">
        <v>43</v>
      </c>
      <c r="O300" s="67"/>
      <c r="P300" s="190">
        <f>O300*H300</f>
        <v>0</v>
      </c>
      <c r="Q300" s="190">
        <v>0</v>
      </c>
      <c r="R300" s="190">
        <f>Q300*H300</f>
        <v>0</v>
      </c>
      <c r="S300" s="190">
        <v>0</v>
      </c>
      <c r="T300" s="191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192" t="s">
        <v>794</v>
      </c>
      <c r="AT300" s="192" t="s">
        <v>160</v>
      </c>
      <c r="AU300" s="192" t="s">
        <v>79</v>
      </c>
      <c r="AY300" s="20" t="s">
        <v>158</v>
      </c>
      <c r="BE300" s="193">
        <f>IF(N300="základní",J300,0)</f>
        <v>0</v>
      </c>
      <c r="BF300" s="193">
        <f>IF(N300="snížená",J300,0)</f>
        <v>0</v>
      </c>
      <c r="BG300" s="193">
        <f>IF(N300="zákl. přenesená",J300,0)</f>
        <v>0</v>
      </c>
      <c r="BH300" s="193">
        <f>IF(N300="sníž. přenesená",J300,0)</f>
        <v>0</v>
      </c>
      <c r="BI300" s="193">
        <f>IF(N300="nulová",J300,0)</f>
        <v>0</v>
      </c>
      <c r="BJ300" s="20" t="s">
        <v>79</v>
      </c>
      <c r="BK300" s="193">
        <f>ROUND(I300*H300,2)</f>
        <v>0</v>
      </c>
      <c r="BL300" s="20" t="s">
        <v>794</v>
      </c>
      <c r="BM300" s="192" t="s">
        <v>2244</v>
      </c>
    </row>
    <row r="301" spans="1:65" s="2" customFormat="1" ht="45">
      <c r="A301" s="37"/>
      <c r="B301" s="38"/>
      <c r="C301" s="39"/>
      <c r="D301" s="194" t="s">
        <v>167</v>
      </c>
      <c r="E301" s="39"/>
      <c r="F301" s="195" t="s">
        <v>2245</v>
      </c>
      <c r="G301" s="39"/>
      <c r="H301" s="39"/>
      <c r="I301" s="196"/>
      <c r="J301" s="39"/>
      <c r="K301" s="39"/>
      <c r="L301" s="42"/>
      <c r="M301" s="197"/>
      <c r="N301" s="198"/>
      <c r="O301" s="67"/>
      <c r="P301" s="67"/>
      <c r="Q301" s="67"/>
      <c r="R301" s="67"/>
      <c r="S301" s="67"/>
      <c r="T301" s="68"/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T301" s="20" t="s">
        <v>167</v>
      </c>
      <c r="AU301" s="20" t="s">
        <v>79</v>
      </c>
    </row>
    <row r="302" spans="1:65" s="13" customFormat="1">
      <c r="B302" s="201"/>
      <c r="C302" s="202"/>
      <c r="D302" s="194" t="s">
        <v>176</v>
      </c>
      <c r="E302" s="203" t="s">
        <v>19</v>
      </c>
      <c r="F302" s="204" t="s">
        <v>2246</v>
      </c>
      <c r="G302" s="202"/>
      <c r="H302" s="203" t="s">
        <v>19</v>
      </c>
      <c r="I302" s="205"/>
      <c r="J302" s="202"/>
      <c r="K302" s="202"/>
      <c r="L302" s="206"/>
      <c r="M302" s="207"/>
      <c r="N302" s="208"/>
      <c r="O302" s="208"/>
      <c r="P302" s="208"/>
      <c r="Q302" s="208"/>
      <c r="R302" s="208"/>
      <c r="S302" s="208"/>
      <c r="T302" s="209"/>
      <c r="AT302" s="210" t="s">
        <v>176</v>
      </c>
      <c r="AU302" s="210" t="s">
        <v>79</v>
      </c>
      <c r="AV302" s="13" t="s">
        <v>79</v>
      </c>
      <c r="AW302" s="13" t="s">
        <v>34</v>
      </c>
      <c r="AX302" s="13" t="s">
        <v>72</v>
      </c>
      <c r="AY302" s="210" t="s">
        <v>158</v>
      </c>
    </row>
    <row r="303" spans="1:65" s="14" customFormat="1">
      <c r="B303" s="211"/>
      <c r="C303" s="212"/>
      <c r="D303" s="194" t="s">
        <v>176</v>
      </c>
      <c r="E303" s="213" t="s">
        <v>19</v>
      </c>
      <c r="F303" s="214" t="s">
        <v>2247</v>
      </c>
      <c r="G303" s="212"/>
      <c r="H303" s="215">
        <v>2</v>
      </c>
      <c r="I303" s="216"/>
      <c r="J303" s="212"/>
      <c r="K303" s="212"/>
      <c r="L303" s="217"/>
      <c r="M303" s="218"/>
      <c r="N303" s="219"/>
      <c r="O303" s="219"/>
      <c r="P303" s="219"/>
      <c r="Q303" s="219"/>
      <c r="R303" s="219"/>
      <c r="S303" s="219"/>
      <c r="T303" s="220"/>
      <c r="AT303" s="221" t="s">
        <v>176</v>
      </c>
      <c r="AU303" s="221" t="s">
        <v>79</v>
      </c>
      <c r="AV303" s="14" t="s">
        <v>81</v>
      </c>
      <c r="AW303" s="14" t="s">
        <v>34</v>
      </c>
      <c r="AX303" s="14" t="s">
        <v>72</v>
      </c>
      <c r="AY303" s="221" t="s">
        <v>158</v>
      </c>
    </row>
    <row r="304" spans="1:65" s="13" customFormat="1">
      <c r="B304" s="201"/>
      <c r="C304" s="202"/>
      <c r="D304" s="194" t="s">
        <v>176</v>
      </c>
      <c r="E304" s="203" t="s">
        <v>19</v>
      </c>
      <c r="F304" s="204" t="s">
        <v>2248</v>
      </c>
      <c r="G304" s="202"/>
      <c r="H304" s="203" t="s">
        <v>19</v>
      </c>
      <c r="I304" s="205"/>
      <c r="J304" s="202"/>
      <c r="K304" s="202"/>
      <c r="L304" s="206"/>
      <c r="M304" s="207"/>
      <c r="N304" s="208"/>
      <c r="O304" s="208"/>
      <c r="P304" s="208"/>
      <c r="Q304" s="208"/>
      <c r="R304" s="208"/>
      <c r="S304" s="208"/>
      <c r="T304" s="209"/>
      <c r="AT304" s="210" t="s">
        <v>176</v>
      </c>
      <c r="AU304" s="210" t="s">
        <v>79</v>
      </c>
      <c r="AV304" s="13" t="s">
        <v>79</v>
      </c>
      <c r="AW304" s="13" t="s">
        <v>34</v>
      </c>
      <c r="AX304" s="13" t="s">
        <v>72</v>
      </c>
      <c r="AY304" s="210" t="s">
        <v>158</v>
      </c>
    </row>
    <row r="305" spans="1:65" s="13" customFormat="1">
      <c r="B305" s="201"/>
      <c r="C305" s="202"/>
      <c r="D305" s="194" t="s">
        <v>176</v>
      </c>
      <c r="E305" s="203" t="s">
        <v>19</v>
      </c>
      <c r="F305" s="204" t="s">
        <v>2249</v>
      </c>
      <c r="G305" s="202"/>
      <c r="H305" s="203" t="s">
        <v>19</v>
      </c>
      <c r="I305" s="205"/>
      <c r="J305" s="202"/>
      <c r="K305" s="202"/>
      <c r="L305" s="206"/>
      <c r="M305" s="207"/>
      <c r="N305" s="208"/>
      <c r="O305" s="208"/>
      <c r="P305" s="208"/>
      <c r="Q305" s="208"/>
      <c r="R305" s="208"/>
      <c r="S305" s="208"/>
      <c r="T305" s="209"/>
      <c r="AT305" s="210" t="s">
        <v>176</v>
      </c>
      <c r="AU305" s="210" t="s">
        <v>79</v>
      </c>
      <c r="AV305" s="13" t="s">
        <v>79</v>
      </c>
      <c r="AW305" s="13" t="s">
        <v>34</v>
      </c>
      <c r="AX305" s="13" t="s">
        <v>72</v>
      </c>
      <c r="AY305" s="210" t="s">
        <v>158</v>
      </c>
    </row>
    <row r="306" spans="1:65" s="14" customFormat="1">
      <c r="B306" s="211"/>
      <c r="C306" s="212"/>
      <c r="D306" s="194" t="s">
        <v>176</v>
      </c>
      <c r="E306" s="213" t="s">
        <v>19</v>
      </c>
      <c r="F306" s="214" t="s">
        <v>79</v>
      </c>
      <c r="G306" s="212"/>
      <c r="H306" s="215">
        <v>1</v>
      </c>
      <c r="I306" s="216"/>
      <c r="J306" s="212"/>
      <c r="K306" s="212"/>
      <c r="L306" s="217"/>
      <c r="M306" s="218"/>
      <c r="N306" s="219"/>
      <c r="O306" s="219"/>
      <c r="P306" s="219"/>
      <c r="Q306" s="219"/>
      <c r="R306" s="219"/>
      <c r="S306" s="219"/>
      <c r="T306" s="220"/>
      <c r="AT306" s="221" t="s">
        <v>176</v>
      </c>
      <c r="AU306" s="221" t="s">
        <v>79</v>
      </c>
      <c r="AV306" s="14" t="s">
        <v>81</v>
      </c>
      <c r="AW306" s="14" t="s">
        <v>34</v>
      </c>
      <c r="AX306" s="14" t="s">
        <v>72</v>
      </c>
      <c r="AY306" s="221" t="s">
        <v>158</v>
      </c>
    </row>
    <row r="307" spans="1:65" s="15" customFormat="1">
      <c r="B307" s="222"/>
      <c r="C307" s="223"/>
      <c r="D307" s="194" t="s">
        <v>176</v>
      </c>
      <c r="E307" s="224" t="s">
        <v>19</v>
      </c>
      <c r="F307" s="225" t="s">
        <v>179</v>
      </c>
      <c r="G307" s="223"/>
      <c r="H307" s="226">
        <v>3</v>
      </c>
      <c r="I307" s="227"/>
      <c r="J307" s="223"/>
      <c r="K307" s="223"/>
      <c r="L307" s="228"/>
      <c r="M307" s="229"/>
      <c r="N307" s="230"/>
      <c r="O307" s="230"/>
      <c r="P307" s="230"/>
      <c r="Q307" s="230"/>
      <c r="R307" s="230"/>
      <c r="S307" s="230"/>
      <c r="T307" s="231"/>
      <c r="AT307" s="232" t="s">
        <v>176</v>
      </c>
      <c r="AU307" s="232" t="s">
        <v>79</v>
      </c>
      <c r="AV307" s="15" t="s">
        <v>165</v>
      </c>
      <c r="AW307" s="15" t="s">
        <v>34</v>
      </c>
      <c r="AX307" s="15" t="s">
        <v>79</v>
      </c>
      <c r="AY307" s="232" t="s">
        <v>158</v>
      </c>
    </row>
    <row r="308" spans="1:65" s="2" customFormat="1" ht="24.25" customHeight="1">
      <c r="A308" s="37"/>
      <c r="B308" s="38"/>
      <c r="C308" s="181" t="s">
        <v>434</v>
      </c>
      <c r="D308" s="181" t="s">
        <v>160</v>
      </c>
      <c r="E308" s="182" t="s">
        <v>948</v>
      </c>
      <c r="F308" s="183" t="s">
        <v>949</v>
      </c>
      <c r="G308" s="184" t="s">
        <v>223</v>
      </c>
      <c r="H308" s="185">
        <v>128.71600000000001</v>
      </c>
      <c r="I308" s="186"/>
      <c r="J308" s="187">
        <f>ROUND(I308*H308,2)</f>
        <v>0</v>
      </c>
      <c r="K308" s="183" t="s">
        <v>805</v>
      </c>
      <c r="L308" s="42"/>
      <c r="M308" s="188" t="s">
        <v>19</v>
      </c>
      <c r="N308" s="189" t="s">
        <v>43</v>
      </c>
      <c r="O308" s="67"/>
      <c r="P308" s="190">
        <f>O308*H308</f>
        <v>0</v>
      </c>
      <c r="Q308" s="190">
        <v>0</v>
      </c>
      <c r="R308" s="190">
        <f>Q308*H308</f>
        <v>0</v>
      </c>
      <c r="S308" s="190">
        <v>0</v>
      </c>
      <c r="T308" s="191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192" t="s">
        <v>794</v>
      </c>
      <c r="AT308" s="192" t="s">
        <v>160</v>
      </c>
      <c r="AU308" s="192" t="s">
        <v>79</v>
      </c>
      <c r="AY308" s="20" t="s">
        <v>158</v>
      </c>
      <c r="BE308" s="193">
        <f>IF(N308="základní",J308,0)</f>
        <v>0</v>
      </c>
      <c r="BF308" s="193">
        <f>IF(N308="snížená",J308,0)</f>
        <v>0</v>
      </c>
      <c r="BG308" s="193">
        <f>IF(N308="zákl. přenesená",J308,0)</f>
        <v>0</v>
      </c>
      <c r="BH308" s="193">
        <f>IF(N308="sníž. přenesená",J308,0)</f>
        <v>0</v>
      </c>
      <c r="BI308" s="193">
        <f>IF(N308="nulová",J308,0)</f>
        <v>0</v>
      </c>
      <c r="BJ308" s="20" t="s">
        <v>79</v>
      </c>
      <c r="BK308" s="193">
        <f>ROUND(I308*H308,2)</f>
        <v>0</v>
      </c>
      <c r="BL308" s="20" t="s">
        <v>794</v>
      </c>
      <c r="BM308" s="192" t="s">
        <v>2250</v>
      </c>
    </row>
    <row r="309" spans="1:65" s="2" customFormat="1" ht="54">
      <c r="A309" s="37"/>
      <c r="B309" s="38"/>
      <c r="C309" s="39"/>
      <c r="D309" s="194" t="s">
        <v>167</v>
      </c>
      <c r="E309" s="39"/>
      <c r="F309" s="195" t="s">
        <v>951</v>
      </c>
      <c r="G309" s="39"/>
      <c r="H309" s="39"/>
      <c r="I309" s="196"/>
      <c r="J309" s="39"/>
      <c r="K309" s="39"/>
      <c r="L309" s="42"/>
      <c r="M309" s="197"/>
      <c r="N309" s="198"/>
      <c r="O309" s="67"/>
      <c r="P309" s="67"/>
      <c r="Q309" s="67"/>
      <c r="R309" s="67"/>
      <c r="S309" s="67"/>
      <c r="T309" s="68"/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T309" s="20" t="s">
        <v>167</v>
      </c>
      <c r="AU309" s="20" t="s">
        <v>79</v>
      </c>
    </row>
    <row r="310" spans="1:65" s="13" customFormat="1">
      <c r="B310" s="201"/>
      <c r="C310" s="202"/>
      <c r="D310" s="194" t="s">
        <v>176</v>
      </c>
      <c r="E310" s="203" t="s">
        <v>19</v>
      </c>
      <c r="F310" s="204" t="s">
        <v>2215</v>
      </c>
      <c r="G310" s="202"/>
      <c r="H310" s="203" t="s">
        <v>19</v>
      </c>
      <c r="I310" s="205"/>
      <c r="J310" s="202"/>
      <c r="K310" s="202"/>
      <c r="L310" s="206"/>
      <c r="M310" s="207"/>
      <c r="N310" s="208"/>
      <c r="O310" s="208"/>
      <c r="P310" s="208"/>
      <c r="Q310" s="208"/>
      <c r="R310" s="208"/>
      <c r="S310" s="208"/>
      <c r="T310" s="209"/>
      <c r="AT310" s="210" t="s">
        <v>176</v>
      </c>
      <c r="AU310" s="210" t="s">
        <v>79</v>
      </c>
      <c r="AV310" s="13" t="s">
        <v>79</v>
      </c>
      <c r="AW310" s="13" t="s">
        <v>34</v>
      </c>
      <c r="AX310" s="13" t="s">
        <v>72</v>
      </c>
      <c r="AY310" s="210" t="s">
        <v>158</v>
      </c>
    </row>
    <row r="311" spans="1:65" s="14" customFormat="1">
      <c r="B311" s="211"/>
      <c r="C311" s="212"/>
      <c r="D311" s="194" t="s">
        <v>176</v>
      </c>
      <c r="E311" s="213" t="s">
        <v>19</v>
      </c>
      <c r="F311" s="214" t="s">
        <v>2216</v>
      </c>
      <c r="G311" s="212"/>
      <c r="H311" s="215">
        <v>128.71600000000001</v>
      </c>
      <c r="I311" s="216"/>
      <c r="J311" s="212"/>
      <c r="K311" s="212"/>
      <c r="L311" s="217"/>
      <c r="M311" s="218"/>
      <c r="N311" s="219"/>
      <c r="O311" s="219"/>
      <c r="P311" s="219"/>
      <c r="Q311" s="219"/>
      <c r="R311" s="219"/>
      <c r="S311" s="219"/>
      <c r="T311" s="220"/>
      <c r="AT311" s="221" t="s">
        <v>176</v>
      </c>
      <c r="AU311" s="221" t="s">
        <v>79</v>
      </c>
      <c r="AV311" s="14" t="s">
        <v>81</v>
      </c>
      <c r="AW311" s="14" t="s">
        <v>34</v>
      </c>
      <c r="AX311" s="14" t="s">
        <v>72</v>
      </c>
      <c r="AY311" s="221" t="s">
        <v>158</v>
      </c>
    </row>
    <row r="312" spans="1:65" s="15" customFormat="1">
      <c r="B312" s="222"/>
      <c r="C312" s="223"/>
      <c r="D312" s="194" t="s">
        <v>176</v>
      </c>
      <c r="E312" s="224" t="s">
        <v>19</v>
      </c>
      <c r="F312" s="225" t="s">
        <v>179</v>
      </c>
      <c r="G312" s="223"/>
      <c r="H312" s="226">
        <v>128.71600000000001</v>
      </c>
      <c r="I312" s="227"/>
      <c r="J312" s="223"/>
      <c r="K312" s="223"/>
      <c r="L312" s="228"/>
      <c r="M312" s="229"/>
      <c r="N312" s="230"/>
      <c r="O312" s="230"/>
      <c r="P312" s="230"/>
      <c r="Q312" s="230"/>
      <c r="R312" s="230"/>
      <c r="S312" s="230"/>
      <c r="T312" s="231"/>
      <c r="AT312" s="232" t="s">
        <v>176</v>
      </c>
      <c r="AU312" s="232" t="s">
        <v>79</v>
      </c>
      <c r="AV312" s="15" t="s">
        <v>165</v>
      </c>
      <c r="AW312" s="15" t="s">
        <v>34</v>
      </c>
      <c r="AX312" s="15" t="s">
        <v>79</v>
      </c>
      <c r="AY312" s="232" t="s">
        <v>158</v>
      </c>
    </row>
    <row r="313" spans="1:65" s="2" customFormat="1" ht="21.75" customHeight="1">
      <c r="A313" s="37"/>
      <c r="B313" s="38"/>
      <c r="C313" s="181" t="s">
        <v>441</v>
      </c>
      <c r="D313" s="181" t="s">
        <v>160</v>
      </c>
      <c r="E313" s="182" t="s">
        <v>2251</v>
      </c>
      <c r="F313" s="183" t="s">
        <v>2252</v>
      </c>
      <c r="G313" s="184" t="s">
        <v>223</v>
      </c>
      <c r="H313" s="185">
        <v>3.399</v>
      </c>
      <c r="I313" s="186"/>
      <c r="J313" s="187">
        <f>ROUND(I313*H313,2)</f>
        <v>0</v>
      </c>
      <c r="K313" s="183" t="s">
        <v>805</v>
      </c>
      <c r="L313" s="42"/>
      <c r="M313" s="188" t="s">
        <v>19</v>
      </c>
      <c r="N313" s="189" t="s">
        <v>43</v>
      </c>
      <c r="O313" s="67"/>
      <c r="P313" s="190">
        <f>O313*H313</f>
        <v>0</v>
      </c>
      <c r="Q313" s="190">
        <v>0</v>
      </c>
      <c r="R313" s="190">
        <f>Q313*H313</f>
        <v>0</v>
      </c>
      <c r="S313" s="190">
        <v>0</v>
      </c>
      <c r="T313" s="191">
        <f>S313*H313</f>
        <v>0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192" t="s">
        <v>794</v>
      </c>
      <c r="AT313" s="192" t="s">
        <v>160</v>
      </c>
      <c r="AU313" s="192" t="s">
        <v>79</v>
      </c>
      <c r="AY313" s="20" t="s">
        <v>158</v>
      </c>
      <c r="BE313" s="193">
        <f>IF(N313="základní",J313,0)</f>
        <v>0</v>
      </c>
      <c r="BF313" s="193">
        <f>IF(N313="snížená",J313,0)</f>
        <v>0</v>
      </c>
      <c r="BG313" s="193">
        <f>IF(N313="zákl. přenesená",J313,0)</f>
        <v>0</v>
      </c>
      <c r="BH313" s="193">
        <f>IF(N313="sníž. přenesená",J313,0)</f>
        <v>0</v>
      </c>
      <c r="BI313" s="193">
        <f>IF(N313="nulová",J313,0)</f>
        <v>0</v>
      </c>
      <c r="BJ313" s="20" t="s">
        <v>79</v>
      </c>
      <c r="BK313" s="193">
        <f>ROUND(I313*H313,2)</f>
        <v>0</v>
      </c>
      <c r="BL313" s="20" t="s">
        <v>794</v>
      </c>
      <c r="BM313" s="192" t="s">
        <v>2253</v>
      </c>
    </row>
    <row r="314" spans="1:65" s="2" customFormat="1" ht="54">
      <c r="A314" s="37"/>
      <c r="B314" s="38"/>
      <c r="C314" s="39"/>
      <c r="D314" s="194" t="s">
        <v>167</v>
      </c>
      <c r="E314" s="39"/>
      <c r="F314" s="195" t="s">
        <v>2254</v>
      </c>
      <c r="G314" s="39"/>
      <c r="H314" s="39"/>
      <c r="I314" s="196"/>
      <c r="J314" s="39"/>
      <c r="K314" s="39"/>
      <c r="L314" s="42"/>
      <c r="M314" s="197"/>
      <c r="N314" s="198"/>
      <c r="O314" s="67"/>
      <c r="P314" s="67"/>
      <c r="Q314" s="67"/>
      <c r="R314" s="67"/>
      <c r="S314" s="67"/>
      <c r="T314" s="68"/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T314" s="20" t="s">
        <v>167</v>
      </c>
      <c r="AU314" s="20" t="s">
        <v>79</v>
      </c>
    </row>
    <row r="315" spans="1:65" s="13" customFormat="1">
      <c r="B315" s="201"/>
      <c r="C315" s="202"/>
      <c r="D315" s="194" t="s">
        <v>176</v>
      </c>
      <c r="E315" s="203" t="s">
        <v>19</v>
      </c>
      <c r="F315" s="204" t="s">
        <v>2255</v>
      </c>
      <c r="G315" s="202"/>
      <c r="H315" s="203" t="s">
        <v>19</v>
      </c>
      <c r="I315" s="205"/>
      <c r="J315" s="202"/>
      <c r="K315" s="202"/>
      <c r="L315" s="206"/>
      <c r="M315" s="207"/>
      <c r="N315" s="208"/>
      <c r="O315" s="208"/>
      <c r="P315" s="208"/>
      <c r="Q315" s="208"/>
      <c r="R315" s="208"/>
      <c r="S315" s="208"/>
      <c r="T315" s="209"/>
      <c r="AT315" s="210" t="s">
        <v>176</v>
      </c>
      <c r="AU315" s="210" t="s">
        <v>79</v>
      </c>
      <c r="AV315" s="13" t="s">
        <v>79</v>
      </c>
      <c r="AW315" s="13" t="s">
        <v>34</v>
      </c>
      <c r="AX315" s="13" t="s">
        <v>72</v>
      </c>
      <c r="AY315" s="210" t="s">
        <v>158</v>
      </c>
    </row>
    <row r="316" spans="1:65" s="14" customFormat="1">
      <c r="B316" s="211"/>
      <c r="C316" s="212"/>
      <c r="D316" s="194" t="s">
        <v>176</v>
      </c>
      <c r="E316" s="213" t="s">
        <v>19</v>
      </c>
      <c r="F316" s="214" t="s">
        <v>2235</v>
      </c>
      <c r="G316" s="212"/>
      <c r="H316" s="215">
        <v>3.399</v>
      </c>
      <c r="I316" s="216"/>
      <c r="J316" s="212"/>
      <c r="K316" s="212"/>
      <c r="L316" s="217"/>
      <c r="M316" s="218"/>
      <c r="N316" s="219"/>
      <c r="O316" s="219"/>
      <c r="P316" s="219"/>
      <c r="Q316" s="219"/>
      <c r="R316" s="219"/>
      <c r="S316" s="219"/>
      <c r="T316" s="220"/>
      <c r="AT316" s="221" t="s">
        <v>176</v>
      </c>
      <c r="AU316" s="221" t="s">
        <v>79</v>
      </c>
      <c r="AV316" s="14" t="s">
        <v>81</v>
      </c>
      <c r="AW316" s="14" t="s">
        <v>34</v>
      </c>
      <c r="AX316" s="14" t="s">
        <v>72</v>
      </c>
      <c r="AY316" s="221" t="s">
        <v>158</v>
      </c>
    </row>
    <row r="317" spans="1:65" s="15" customFormat="1">
      <c r="B317" s="222"/>
      <c r="C317" s="223"/>
      <c r="D317" s="194" t="s">
        <v>176</v>
      </c>
      <c r="E317" s="224" t="s">
        <v>19</v>
      </c>
      <c r="F317" s="225" t="s">
        <v>179</v>
      </c>
      <c r="G317" s="223"/>
      <c r="H317" s="226">
        <v>3.399</v>
      </c>
      <c r="I317" s="227"/>
      <c r="J317" s="223"/>
      <c r="K317" s="223"/>
      <c r="L317" s="228"/>
      <c r="M317" s="229"/>
      <c r="N317" s="230"/>
      <c r="O317" s="230"/>
      <c r="P317" s="230"/>
      <c r="Q317" s="230"/>
      <c r="R317" s="230"/>
      <c r="S317" s="230"/>
      <c r="T317" s="231"/>
      <c r="AT317" s="232" t="s">
        <v>176</v>
      </c>
      <c r="AU317" s="232" t="s">
        <v>79</v>
      </c>
      <c r="AV317" s="15" t="s">
        <v>165</v>
      </c>
      <c r="AW317" s="15" t="s">
        <v>34</v>
      </c>
      <c r="AX317" s="15" t="s">
        <v>79</v>
      </c>
      <c r="AY317" s="232" t="s">
        <v>158</v>
      </c>
    </row>
    <row r="318" spans="1:65" s="2" customFormat="1" ht="16.5" customHeight="1">
      <c r="A318" s="37"/>
      <c r="B318" s="38"/>
      <c r="C318" s="181" t="s">
        <v>448</v>
      </c>
      <c r="D318" s="181" t="s">
        <v>160</v>
      </c>
      <c r="E318" s="182" t="s">
        <v>953</v>
      </c>
      <c r="F318" s="183" t="s">
        <v>954</v>
      </c>
      <c r="G318" s="184" t="s">
        <v>223</v>
      </c>
      <c r="H318" s="185">
        <v>5.0999999999999997E-2</v>
      </c>
      <c r="I318" s="186"/>
      <c r="J318" s="187">
        <f>ROUND(I318*H318,2)</f>
        <v>0</v>
      </c>
      <c r="K318" s="183" t="s">
        <v>805</v>
      </c>
      <c r="L318" s="42"/>
      <c r="M318" s="188" t="s">
        <v>19</v>
      </c>
      <c r="N318" s="189" t="s">
        <v>43</v>
      </c>
      <c r="O318" s="67"/>
      <c r="P318" s="190">
        <f>O318*H318</f>
        <v>0</v>
      </c>
      <c r="Q318" s="190">
        <v>0</v>
      </c>
      <c r="R318" s="190">
        <f>Q318*H318</f>
        <v>0</v>
      </c>
      <c r="S318" s="190">
        <v>0</v>
      </c>
      <c r="T318" s="191">
        <f>S318*H318</f>
        <v>0</v>
      </c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R318" s="192" t="s">
        <v>794</v>
      </c>
      <c r="AT318" s="192" t="s">
        <v>160</v>
      </c>
      <c r="AU318" s="192" t="s">
        <v>79</v>
      </c>
      <c r="AY318" s="20" t="s">
        <v>158</v>
      </c>
      <c r="BE318" s="193">
        <f>IF(N318="základní",J318,0)</f>
        <v>0</v>
      </c>
      <c r="BF318" s="193">
        <f>IF(N318="snížená",J318,0)</f>
        <v>0</v>
      </c>
      <c r="BG318" s="193">
        <f>IF(N318="zákl. přenesená",J318,0)</f>
        <v>0</v>
      </c>
      <c r="BH318" s="193">
        <f>IF(N318="sníž. přenesená",J318,0)</f>
        <v>0</v>
      </c>
      <c r="BI318" s="193">
        <f>IF(N318="nulová",J318,0)</f>
        <v>0</v>
      </c>
      <c r="BJ318" s="20" t="s">
        <v>79</v>
      </c>
      <c r="BK318" s="193">
        <f>ROUND(I318*H318,2)</f>
        <v>0</v>
      </c>
      <c r="BL318" s="20" t="s">
        <v>794</v>
      </c>
      <c r="BM318" s="192" t="s">
        <v>2256</v>
      </c>
    </row>
    <row r="319" spans="1:65" s="2" customFormat="1" ht="54">
      <c r="A319" s="37"/>
      <c r="B319" s="38"/>
      <c r="C319" s="39"/>
      <c r="D319" s="194" t="s">
        <v>167</v>
      </c>
      <c r="E319" s="39"/>
      <c r="F319" s="195" t="s">
        <v>956</v>
      </c>
      <c r="G319" s="39"/>
      <c r="H319" s="39"/>
      <c r="I319" s="196"/>
      <c r="J319" s="39"/>
      <c r="K319" s="39"/>
      <c r="L319" s="42"/>
      <c r="M319" s="197"/>
      <c r="N319" s="198"/>
      <c r="O319" s="67"/>
      <c r="P319" s="67"/>
      <c r="Q319" s="67"/>
      <c r="R319" s="67"/>
      <c r="S319" s="67"/>
      <c r="T319" s="68"/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T319" s="20" t="s">
        <v>167</v>
      </c>
      <c r="AU319" s="20" t="s">
        <v>79</v>
      </c>
    </row>
    <row r="320" spans="1:65" s="14" customFormat="1">
      <c r="B320" s="211"/>
      <c r="C320" s="212"/>
      <c r="D320" s="194" t="s">
        <v>176</v>
      </c>
      <c r="E320" s="213" t="s">
        <v>19</v>
      </c>
      <c r="F320" s="214" t="s">
        <v>2257</v>
      </c>
      <c r="G320" s="212"/>
      <c r="H320" s="215">
        <v>5.0999999999999997E-2</v>
      </c>
      <c r="I320" s="216"/>
      <c r="J320" s="212"/>
      <c r="K320" s="212"/>
      <c r="L320" s="217"/>
      <c r="M320" s="218"/>
      <c r="N320" s="219"/>
      <c r="O320" s="219"/>
      <c r="P320" s="219"/>
      <c r="Q320" s="219"/>
      <c r="R320" s="219"/>
      <c r="S320" s="219"/>
      <c r="T320" s="220"/>
      <c r="AT320" s="221" t="s">
        <v>176</v>
      </c>
      <c r="AU320" s="221" t="s">
        <v>79</v>
      </c>
      <c r="AV320" s="14" t="s">
        <v>81</v>
      </c>
      <c r="AW320" s="14" t="s">
        <v>34</v>
      </c>
      <c r="AX320" s="14" t="s">
        <v>79</v>
      </c>
      <c r="AY320" s="221" t="s">
        <v>158</v>
      </c>
    </row>
    <row r="321" spans="1:65" s="2" customFormat="1" ht="16.5" customHeight="1">
      <c r="A321" s="37"/>
      <c r="B321" s="38"/>
      <c r="C321" s="181" t="s">
        <v>454</v>
      </c>
      <c r="D321" s="181" t="s">
        <v>160</v>
      </c>
      <c r="E321" s="182" t="s">
        <v>2258</v>
      </c>
      <c r="F321" s="183" t="s">
        <v>2259</v>
      </c>
      <c r="G321" s="184" t="s">
        <v>223</v>
      </c>
      <c r="H321" s="185">
        <v>5.2320000000000002</v>
      </c>
      <c r="I321" s="186"/>
      <c r="J321" s="187">
        <f>ROUND(I321*H321,2)</f>
        <v>0</v>
      </c>
      <c r="K321" s="183" t="s">
        <v>805</v>
      </c>
      <c r="L321" s="42"/>
      <c r="M321" s="188" t="s">
        <v>19</v>
      </c>
      <c r="N321" s="189" t="s">
        <v>43</v>
      </c>
      <c r="O321" s="67"/>
      <c r="P321" s="190">
        <f>O321*H321</f>
        <v>0</v>
      </c>
      <c r="Q321" s="190">
        <v>0</v>
      </c>
      <c r="R321" s="190">
        <f>Q321*H321</f>
        <v>0</v>
      </c>
      <c r="S321" s="190">
        <v>0</v>
      </c>
      <c r="T321" s="191">
        <f>S321*H321</f>
        <v>0</v>
      </c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R321" s="192" t="s">
        <v>794</v>
      </c>
      <c r="AT321" s="192" t="s">
        <v>160</v>
      </c>
      <c r="AU321" s="192" t="s">
        <v>79</v>
      </c>
      <c r="AY321" s="20" t="s">
        <v>158</v>
      </c>
      <c r="BE321" s="193">
        <f>IF(N321="základní",J321,0)</f>
        <v>0</v>
      </c>
      <c r="BF321" s="193">
        <f>IF(N321="snížená",J321,0)</f>
        <v>0</v>
      </c>
      <c r="BG321" s="193">
        <f>IF(N321="zákl. přenesená",J321,0)</f>
        <v>0</v>
      </c>
      <c r="BH321" s="193">
        <f>IF(N321="sníž. přenesená",J321,0)</f>
        <v>0</v>
      </c>
      <c r="BI321" s="193">
        <f>IF(N321="nulová",J321,0)</f>
        <v>0</v>
      </c>
      <c r="BJ321" s="20" t="s">
        <v>79</v>
      </c>
      <c r="BK321" s="193">
        <f>ROUND(I321*H321,2)</f>
        <v>0</v>
      </c>
      <c r="BL321" s="20" t="s">
        <v>794</v>
      </c>
      <c r="BM321" s="192" t="s">
        <v>2260</v>
      </c>
    </row>
    <row r="322" spans="1:65" s="2" customFormat="1" ht="54">
      <c r="A322" s="37"/>
      <c r="B322" s="38"/>
      <c r="C322" s="39"/>
      <c r="D322" s="194" t="s">
        <v>167</v>
      </c>
      <c r="E322" s="39"/>
      <c r="F322" s="195" t="s">
        <v>2261</v>
      </c>
      <c r="G322" s="39"/>
      <c r="H322" s="39"/>
      <c r="I322" s="196"/>
      <c r="J322" s="39"/>
      <c r="K322" s="39"/>
      <c r="L322" s="42"/>
      <c r="M322" s="197"/>
      <c r="N322" s="198"/>
      <c r="O322" s="67"/>
      <c r="P322" s="67"/>
      <c r="Q322" s="67"/>
      <c r="R322" s="67"/>
      <c r="S322" s="67"/>
      <c r="T322" s="68"/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T322" s="20" t="s">
        <v>167</v>
      </c>
      <c r="AU322" s="20" t="s">
        <v>79</v>
      </c>
    </row>
    <row r="323" spans="1:65" s="13" customFormat="1">
      <c r="B323" s="201"/>
      <c r="C323" s="202"/>
      <c r="D323" s="194" t="s">
        <v>176</v>
      </c>
      <c r="E323" s="203" t="s">
        <v>19</v>
      </c>
      <c r="F323" s="204" t="s">
        <v>2237</v>
      </c>
      <c r="G323" s="202"/>
      <c r="H323" s="203" t="s">
        <v>19</v>
      </c>
      <c r="I323" s="205"/>
      <c r="J323" s="202"/>
      <c r="K323" s="202"/>
      <c r="L323" s="206"/>
      <c r="M323" s="207"/>
      <c r="N323" s="208"/>
      <c r="O323" s="208"/>
      <c r="P323" s="208"/>
      <c r="Q323" s="208"/>
      <c r="R323" s="208"/>
      <c r="S323" s="208"/>
      <c r="T323" s="209"/>
      <c r="AT323" s="210" t="s">
        <v>176</v>
      </c>
      <c r="AU323" s="210" t="s">
        <v>79</v>
      </c>
      <c r="AV323" s="13" t="s">
        <v>79</v>
      </c>
      <c r="AW323" s="13" t="s">
        <v>34</v>
      </c>
      <c r="AX323" s="13" t="s">
        <v>72</v>
      </c>
      <c r="AY323" s="210" t="s">
        <v>158</v>
      </c>
    </row>
    <row r="324" spans="1:65" s="14" customFormat="1">
      <c r="B324" s="211"/>
      <c r="C324" s="212"/>
      <c r="D324" s="194" t="s">
        <v>176</v>
      </c>
      <c r="E324" s="213" t="s">
        <v>19</v>
      </c>
      <c r="F324" s="214" t="s">
        <v>2238</v>
      </c>
      <c r="G324" s="212"/>
      <c r="H324" s="215">
        <v>5.2320000000000002</v>
      </c>
      <c r="I324" s="216"/>
      <c r="J324" s="212"/>
      <c r="K324" s="212"/>
      <c r="L324" s="217"/>
      <c r="M324" s="218"/>
      <c r="N324" s="219"/>
      <c r="O324" s="219"/>
      <c r="P324" s="219"/>
      <c r="Q324" s="219"/>
      <c r="R324" s="219"/>
      <c r="S324" s="219"/>
      <c r="T324" s="220"/>
      <c r="AT324" s="221" t="s">
        <v>176</v>
      </c>
      <c r="AU324" s="221" t="s">
        <v>79</v>
      </c>
      <c r="AV324" s="14" t="s">
        <v>81</v>
      </c>
      <c r="AW324" s="14" t="s">
        <v>34</v>
      </c>
      <c r="AX324" s="14" t="s">
        <v>72</v>
      </c>
      <c r="AY324" s="221" t="s">
        <v>158</v>
      </c>
    </row>
    <row r="325" spans="1:65" s="15" customFormat="1">
      <c r="B325" s="222"/>
      <c r="C325" s="223"/>
      <c r="D325" s="194" t="s">
        <v>176</v>
      </c>
      <c r="E325" s="224" t="s">
        <v>19</v>
      </c>
      <c r="F325" s="225" t="s">
        <v>179</v>
      </c>
      <c r="G325" s="223"/>
      <c r="H325" s="226">
        <v>5.2320000000000002</v>
      </c>
      <c r="I325" s="227"/>
      <c r="J325" s="223"/>
      <c r="K325" s="223"/>
      <c r="L325" s="228"/>
      <c r="M325" s="229"/>
      <c r="N325" s="230"/>
      <c r="O325" s="230"/>
      <c r="P325" s="230"/>
      <c r="Q325" s="230"/>
      <c r="R325" s="230"/>
      <c r="S325" s="230"/>
      <c r="T325" s="231"/>
      <c r="AT325" s="232" t="s">
        <v>176</v>
      </c>
      <c r="AU325" s="232" t="s">
        <v>79</v>
      </c>
      <c r="AV325" s="15" t="s">
        <v>165</v>
      </c>
      <c r="AW325" s="15" t="s">
        <v>34</v>
      </c>
      <c r="AX325" s="15" t="s">
        <v>79</v>
      </c>
      <c r="AY325" s="232" t="s">
        <v>158</v>
      </c>
    </row>
    <row r="326" spans="1:65" s="2" customFormat="1" ht="33" customHeight="1">
      <c r="A326" s="37"/>
      <c r="B326" s="38"/>
      <c r="C326" s="181" t="s">
        <v>461</v>
      </c>
      <c r="D326" s="181" t="s">
        <v>160</v>
      </c>
      <c r="E326" s="182" t="s">
        <v>2262</v>
      </c>
      <c r="F326" s="183" t="s">
        <v>620</v>
      </c>
      <c r="G326" s="184" t="s">
        <v>223</v>
      </c>
      <c r="H326" s="185">
        <v>9.8000000000000007</v>
      </c>
      <c r="I326" s="186"/>
      <c r="J326" s="187">
        <f>ROUND(I326*H326,2)</f>
        <v>0</v>
      </c>
      <c r="K326" s="183" t="s">
        <v>19</v>
      </c>
      <c r="L326" s="42"/>
      <c r="M326" s="188" t="s">
        <v>19</v>
      </c>
      <c r="N326" s="189" t="s">
        <v>43</v>
      </c>
      <c r="O326" s="67"/>
      <c r="P326" s="190">
        <f>O326*H326</f>
        <v>0</v>
      </c>
      <c r="Q326" s="190">
        <v>0</v>
      </c>
      <c r="R326" s="190">
        <f>Q326*H326</f>
        <v>0</v>
      </c>
      <c r="S326" s="190">
        <v>0</v>
      </c>
      <c r="T326" s="191">
        <f>S326*H326</f>
        <v>0</v>
      </c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R326" s="192" t="s">
        <v>165</v>
      </c>
      <c r="AT326" s="192" t="s">
        <v>160</v>
      </c>
      <c r="AU326" s="192" t="s">
        <v>79</v>
      </c>
      <c r="AY326" s="20" t="s">
        <v>158</v>
      </c>
      <c r="BE326" s="193">
        <f>IF(N326="základní",J326,0)</f>
        <v>0</v>
      </c>
      <c r="BF326" s="193">
        <f>IF(N326="snížená",J326,0)</f>
        <v>0</v>
      </c>
      <c r="BG326" s="193">
        <f>IF(N326="zákl. přenesená",J326,0)</f>
        <v>0</v>
      </c>
      <c r="BH326" s="193">
        <f>IF(N326="sníž. přenesená",J326,0)</f>
        <v>0</v>
      </c>
      <c r="BI326" s="193">
        <f>IF(N326="nulová",J326,0)</f>
        <v>0</v>
      </c>
      <c r="BJ326" s="20" t="s">
        <v>79</v>
      </c>
      <c r="BK326" s="193">
        <f>ROUND(I326*H326,2)</f>
        <v>0</v>
      </c>
      <c r="BL326" s="20" t="s">
        <v>165</v>
      </c>
      <c r="BM326" s="192" t="s">
        <v>2263</v>
      </c>
    </row>
    <row r="327" spans="1:65" s="2" customFormat="1" ht="27">
      <c r="A327" s="37"/>
      <c r="B327" s="38"/>
      <c r="C327" s="39"/>
      <c r="D327" s="194" t="s">
        <v>167</v>
      </c>
      <c r="E327" s="39"/>
      <c r="F327" s="195" t="s">
        <v>622</v>
      </c>
      <c r="G327" s="39"/>
      <c r="H327" s="39"/>
      <c r="I327" s="196"/>
      <c r="J327" s="39"/>
      <c r="K327" s="39"/>
      <c r="L327" s="42"/>
      <c r="M327" s="197"/>
      <c r="N327" s="198"/>
      <c r="O327" s="67"/>
      <c r="P327" s="67"/>
      <c r="Q327" s="67"/>
      <c r="R327" s="67"/>
      <c r="S327" s="67"/>
      <c r="T327" s="68"/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T327" s="20" t="s">
        <v>167</v>
      </c>
      <c r="AU327" s="20" t="s">
        <v>79</v>
      </c>
    </row>
    <row r="328" spans="1:65" s="13" customFormat="1">
      <c r="B328" s="201"/>
      <c r="C328" s="202"/>
      <c r="D328" s="194" t="s">
        <v>176</v>
      </c>
      <c r="E328" s="203" t="s">
        <v>19</v>
      </c>
      <c r="F328" s="204" t="s">
        <v>2264</v>
      </c>
      <c r="G328" s="202"/>
      <c r="H328" s="203" t="s">
        <v>19</v>
      </c>
      <c r="I328" s="205"/>
      <c r="J328" s="202"/>
      <c r="K328" s="202"/>
      <c r="L328" s="206"/>
      <c r="M328" s="207"/>
      <c r="N328" s="208"/>
      <c r="O328" s="208"/>
      <c r="P328" s="208"/>
      <c r="Q328" s="208"/>
      <c r="R328" s="208"/>
      <c r="S328" s="208"/>
      <c r="T328" s="209"/>
      <c r="AT328" s="210" t="s">
        <v>176</v>
      </c>
      <c r="AU328" s="210" t="s">
        <v>79</v>
      </c>
      <c r="AV328" s="13" t="s">
        <v>79</v>
      </c>
      <c r="AW328" s="13" t="s">
        <v>34</v>
      </c>
      <c r="AX328" s="13" t="s">
        <v>72</v>
      </c>
      <c r="AY328" s="210" t="s">
        <v>158</v>
      </c>
    </row>
    <row r="329" spans="1:65" s="14" customFormat="1">
      <c r="B329" s="211"/>
      <c r="C329" s="212"/>
      <c r="D329" s="194" t="s">
        <v>176</v>
      </c>
      <c r="E329" s="213" t="s">
        <v>19</v>
      </c>
      <c r="F329" s="214" t="s">
        <v>2265</v>
      </c>
      <c r="G329" s="212"/>
      <c r="H329" s="215">
        <v>9.8000000000000007</v>
      </c>
      <c r="I329" s="216"/>
      <c r="J329" s="212"/>
      <c r="K329" s="212"/>
      <c r="L329" s="217"/>
      <c r="M329" s="218"/>
      <c r="N329" s="219"/>
      <c r="O329" s="219"/>
      <c r="P329" s="219"/>
      <c r="Q329" s="219"/>
      <c r="R329" s="219"/>
      <c r="S329" s="219"/>
      <c r="T329" s="220"/>
      <c r="AT329" s="221" t="s">
        <v>176</v>
      </c>
      <c r="AU329" s="221" t="s">
        <v>79</v>
      </c>
      <c r="AV329" s="14" t="s">
        <v>81</v>
      </c>
      <c r="AW329" s="14" t="s">
        <v>34</v>
      </c>
      <c r="AX329" s="14" t="s">
        <v>72</v>
      </c>
      <c r="AY329" s="221" t="s">
        <v>158</v>
      </c>
    </row>
    <row r="330" spans="1:65" s="15" customFormat="1">
      <c r="B330" s="222"/>
      <c r="C330" s="223"/>
      <c r="D330" s="194" t="s">
        <v>176</v>
      </c>
      <c r="E330" s="224" t="s">
        <v>19</v>
      </c>
      <c r="F330" s="225" t="s">
        <v>179</v>
      </c>
      <c r="G330" s="223"/>
      <c r="H330" s="226">
        <v>9.8000000000000007</v>
      </c>
      <c r="I330" s="227"/>
      <c r="J330" s="223"/>
      <c r="K330" s="223"/>
      <c r="L330" s="228"/>
      <c r="M330" s="243"/>
      <c r="N330" s="244"/>
      <c r="O330" s="244"/>
      <c r="P330" s="244"/>
      <c r="Q330" s="244"/>
      <c r="R330" s="244"/>
      <c r="S330" s="244"/>
      <c r="T330" s="245"/>
      <c r="AT330" s="232" t="s">
        <v>176</v>
      </c>
      <c r="AU330" s="232" t="s">
        <v>79</v>
      </c>
      <c r="AV330" s="15" t="s">
        <v>165</v>
      </c>
      <c r="AW330" s="15" t="s">
        <v>34</v>
      </c>
      <c r="AX330" s="15" t="s">
        <v>79</v>
      </c>
      <c r="AY330" s="232" t="s">
        <v>158</v>
      </c>
    </row>
    <row r="331" spans="1:65" s="2" customFormat="1" ht="7" customHeight="1">
      <c r="A331" s="37"/>
      <c r="B331" s="50"/>
      <c r="C331" s="51"/>
      <c r="D331" s="51"/>
      <c r="E331" s="51"/>
      <c r="F331" s="51"/>
      <c r="G331" s="51"/>
      <c r="H331" s="51"/>
      <c r="I331" s="51"/>
      <c r="J331" s="51"/>
      <c r="K331" s="51"/>
      <c r="L331" s="42"/>
      <c r="M331" s="37"/>
      <c r="O331" s="37"/>
      <c r="P331" s="37"/>
      <c r="Q331" s="37"/>
      <c r="R331" s="37"/>
      <c r="S331" s="37"/>
      <c r="T331" s="37"/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</row>
  </sheetData>
  <sheetProtection algorithmName="SHA-512" hashValue="+czqWktl736Cg9Mnny2ByPWTloEEODRz7byw0xFy1NPetlYvm8s/3Ndbk/7fWT9eMIdlECFyO4oqZq+OEwl8JA==" saltValue="5Qf1WWGszLDucPJKVEJYgaH/Y6Z6NJDbJrBU29BVcZQt+gJQtdTGK/3h59ir6A/Va/TwJ9E4Z+8RdqafaX57SQ==" spinCount="100000" sheet="1" objects="1" scenarios="1" formatColumns="0" formatRows="0" autoFilter="0"/>
  <autoFilter ref="C87:K330" xr:uid="{00000000-0009-0000-0000-000006000000}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BM148"/>
  <sheetViews>
    <sheetView showGridLines="0" workbookViewId="0"/>
  </sheetViews>
  <sheetFormatPr defaultRowHeight="10"/>
  <cols>
    <col min="1" max="1" width="8.33203125" style="1" customWidth="1"/>
    <col min="2" max="2" width="1.1093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365"/>
      <c r="M2" s="365"/>
      <c r="N2" s="365"/>
      <c r="O2" s="365"/>
      <c r="P2" s="365"/>
      <c r="Q2" s="365"/>
      <c r="R2" s="365"/>
      <c r="S2" s="365"/>
      <c r="T2" s="365"/>
      <c r="U2" s="365"/>
      <c r="V2" s="365"/>
      <c r="AT2" s="20" t="s">
        <v>110</v>
      </c>
    </row>
    <row r="3" spans="1:46" s="1" customFormat="1" ht="7" customHeight="1">
      <c r="B3" s="111"/>
      <c r="C3" s="112"/>
      <c r="D3" s="112"/>
      <c r="E3" s="112"/>
      <c r="F3" s="112"/>
      <c r="G3" s="112"/>
      <c r="H3" s="112"/>
      <c r="I3" s="112"/>
      <c r="J3" s="112"/>
      <c r="K3" s="112"/>
      <c r="L3" s="23"/>
      <c r="AT3" s="20" t="s">
        <v>81</v>
      </c>
    </row>
    <row r="4" spans="1:46" s="1" customFormat="1" ht="25" customHeight="1">
      <c r="B4" s="23"/>
      <c r="D4" s="113" t="s">
        <v>120</v>
      </c>
      <c r="L4" s="23"/>
      <c r="M4" s="114" t="s">
        <v>10</v>
      </c>
      <c r="AT4" s="20" t="s">
        <v>4</v>
      </c>
    </row>
    <row r="5" spans="1:46" s="1" customFormat="1" ht="7" customHeight="1">
      <c r="B5" s="23"/>
      <c r="L5" s="23"/>
    </row>
    <row r="6" spans="1:46" s="1" customFormat="1" ht="12" customHeight="1">
      <c r="B6" s="23"/>
      <c r="D6" s="115" t="s">
        <v>16</v>
      </c>
      <c r="L6" s="23"/>
    </row>
    <row r="7" spans="1:46" s="1" customFormat="1" ht="16.5" customHeight="1">
      <c r="B7" s="23"/>
      <c r="E7" s="397" t="str">
        <f>'Rekapitulace stavby'!K6</f>
        <v>Oprava mostních objektů na trati Krnov - Opava</v>
      </c>
      <c r="F7" s="398"/>
      <c r="G7" s="398"/>
      <c r="H7" s="398"/>
      <c r="L7" s="23"/>
    </row>
    <row r="8" spans="1:46" s="1" customFormat="1" ht="12" customHeight="1">
      <c r="B8" s="23"/>
      <c r="D8" s="115" t="s">
        <v>121</v>
      </c>
      <c r="L8" s="23"/>
    </row>
    <row r="9" spans="1:46" s="2" customFormat="1" ht="16.5" customHeight="1">
      <c r="A9" s="37"/>
      <c r="B9" s="42"/>
      <c r="C9" s="37"/>
      <c r="D9" s="37"/>
      <c r="E9" s="397" t="s">
        <v>1186</v>
      </c>
      <c r="F9" s="399"/>
      <c r="G9" s="399"/>
      <c r="H9" s="399"/>
      <c r="I9" s="37"/>
      <c r="J9" s="37"/>
      <c r="K9" s="37"/>
      <c r="L9" s="116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pans="1:46" s="2" customFormat="1" ht="12" customHeight="1">
      <c r="A10" s="37"/>
      <c r="B10" s="42"/>
      <c r="C10" s="37"/>
      <c r="D10" s="115" t="s">
        <v>123</v>
      </c>
      <c r="E10" s="37"/>
      <c r="F10" s="37"/>
      <c r="G10" s="37"/>
      <c r="H10" s="37"/>
      <c r="I10" s="37"/>
      <c r="J10" s="37"/>
      <c r="K10" s="37"/>
      <c r="L10" s="116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46" s="2" customFormat="1" ht="30" customHeight="1">
      <c r="A11" s="37"/>
      <c r="B11" s="42"/>
      <c r="C11" s="37"/>
      <c r="D11" s="37"/>
      <c r="E11" s="400" t="s">
        <v>2266</v>
      </c>
      <c r="F11" s="399"/>
      <c r="G11" s="399"/>
      <c r="H11" s="399"/>
      <c r="I11" s="37"/>
      <c r="J11" s="37"/>
      <c r="K11" s="37"/>
      <c r="L11" s="116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pans="1:46" s="2" customFormat="1">
      <c r="A12" s="37"/>
      <c r="B12" s="42"/>
      <c r="C12" s="37"/>
      <c r="D12" s="37"/>
      <c r="E12" s="37"/>
      <c r="F12" s="37"/>
      <c r="G12" s="37"/>
      <c r="H12" s="37"/>
      <c r="I12" s="37"/>
      <c r="J12" s="37"/>
      <c r="K12" s="37"/>
      <c r="L12" s="116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pans="1:46" s="2" customFormat="1" ht="12" customHeight="1">
      <c r="A13" s="37"/>
      <c r="B13" s="42"/>
      <c r="C13" s="37"/>
      <c r="D13" s="115" t="s">
        <v>18</v>
      </c>
      <c r="E13" s="37"/>
      <c r="F13" s="106" t="s">
        <v>19</v>
      </c>
      <c r="G13" s="37"/>
      <c r="H13" s="37"/>
      <c r="I13" s="115" t="s">
        <v>20</v>
      </c>
      <c r="J13" s="106" t="s">
        <v>19</v>
      </c>
      <c r="K13" s="37"/>
      <c r="L13" s="116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pans="1:46" s="2" customFormat="1" ht="12" customHeight="1">
      <c r="A14" s="37"/>
      <c r="B14" s="42"/>
      <c r="C14" s="37"/>
      <c r="D14" s="115" t="s">
        <v>21</v>
      </c>
      <c r="E14" s="37"/>
      <c r="F14" s="106" t="s">
        <v>22</v>
      </c>
      <c r="G14" s="37"/>
      <c r="H14" s="37"/>
      <c r="I14" s="115" t="s">
        <v>23</v>
      </c>
      <c r="J14" s="117">
        <f>'Rekapitulace stavby'!AN8</f>
        <v>0</v>
      </c>
      <c r="K14" s="37"/>
      <c r="L14" s="116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pans="1:46" s="2" customFormat="1" ht="10.9" customHeight="1">
      <c r="A15" s="37"/>
      <c r="B15" s="42"/>
      <c r="C15" s="37"/>
      <c r="D15" s="37"/>
      <c r="E15" s="37"/>
      <c r="F15" s="37"/>
      <c r="G15" s="37"/>
      <c r="H15" s="37"/>
      <c r="I15" s="37"/>
      <c r="J15" s="37"/>
      <c r="K15" s="37"/>
      <c r="L15" s="116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pans="1:46" s="2" customFormat="1" ht="12" customHeight="1">
      <c r="A16" s="37"/>
      <c r="B16" s="42"/>
      <c r="C16" s="37"/>
      <c r="D16" s="115" t="s">
        <v>24</v>
      </c>
      <c r="E16" s="37"/>
      <c r="F16" s="37"/>
      <c r="G16" s="37"/>
      <c r="H16" s="37"/>
      <c r="I16" s="115" t="s">
        <v>25</v>
      </c>
      <c r="J16" s="106" t="s">
        <v>26</v>
      </c>
      <c r="K16" s="37"/>
      <c r="L16" s="116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pans="1:31" s="2" customFormat="1" ht="18" customHeight="1">
      <c r="A17" s="37"/>
      <c r="B17" s="42"/>
      <c r="C17" s="37"/>
      <c r="D17" s="37"/>
      <c r="E17" s="106" t="s">
        <v>125</v>
      </c>
      <c r="F17" s="37"/>
      <c r="G17" s="37"/>
      <c r="H17" s="37"/>
      <c r="I17" s="115" t="s">
        <v>28</v>
      </c>
      <c r="J17" s="106" t="s">
        <v>19</v>
      </c>
      <c r="K17" s="37"/>
      <c r="L17" s="116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pans="1:31" s="2" customFormat="1" ht="7" customHeight="1">
      <c r="A18" s="37"/>
      <c r="B18" s="42"/>
      <c r="C18" s="37"/>
      <c r="D18" s="37"/>
      <c r="E18" s="37"/>
      <c r="F18" s="37"/>
      <c r="G18" s="37"/>
      <c r="H18" s="37"/>
      <c r="I18" s="37"/>
      <c r="J18" s="37"/>
      <c r="K18" s="37"/>
      <c r="L18" s="116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pans="1:31" s="2" customFormat="1" ht="12" customHeight="1">
      <c r="A19" s="37"/>
      <c r="B19" s="42"/>
      <c r="C19" s="37"/>
      <c r="D19" s="115" t="s">
        <v>30</v>
      </c>
      <c r="E19" s="37"/>
      <c r="F19" s="37"/>
      <c r="G19" s="37"/>
      <c r="H19" s="37"/>
      <c r="I19" s="115" t="s">
        <v>25</v>
      </c>
      <c r="J19" s="33" t="str">
        <f>'Rekapitulace stavby'!AN13</f>
        <v>Vyplň údaj</v>
      </c>
      <c r="K19" s="37"/>
      <c r="L19" s="116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pans="1:31" s="2" customFormat="1" ht="18" customHeight="1">
      <c r="A20" s="37"/>
      <c r="B20" s="42"/>
      <c r="C20" s="37"/>
      <c r="D20" s="37"/>
      <c r="E20" s="401" t="str">
        <f>'Rekapitulace stavby'!E14</f>
        <v>Vyplň údaj</v>
      </c>
      <c r="F20" s="402"/>
      <c r="G20" s="402"/>
      <c r="H20" s="402"/>
      <c r="I20" s="115" t="s">
        <v>28</v>
      </c>
      <c r="J20" s="33" t="str">
        <f>'Rekapitulace stavby'!AN14</f>
        <v>Vyplň údaj</v>
      </c>
      <c r="K20" s="37"/>
      <c r="L20" s="116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pans="1:31" s="2" customFormat="1" ht="7" customHeight="1">
      <c r="A21" s="37"/>
      <c r="B21" s="42"/>
      <c r="C21" s="37"/>
      <c r="D21" s="37"/>
      <c r="E21" s="37"/>
      <c r="F21" s="37"/>
      <c r="G21" s="37"/>
      <c r="H21" s="37"/>
      <c r="I21" s="37"/>
      <c r="J21" s="37"/>
      <c r="K21" s="37"/>
      <c r="L21" s="116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pans="1:31" s="2" customFormat="1" ht="12" customHeight="1">
      <c r="A22" s="37"/>
      <c r="B22" s="42"/>
      <c r="C22" s="37"/>
      <c r="D22" s="115" t="s">
        <v>32</v>
      </c>
      <c r="E22" s="37"/>
      <c r="F22" s="37"/>
      <c r="G22" s="37"/>
      <c r="H22" s="37"/>
      <c r="I22" s="115" t="s">
        <v>25</v>
      </c>
      <c r="J22" s="106" t="str">
        <f>IF('Rekapitulace stavby'!AN16="","",'Rekapitulace stavby'!AN16)</f>
        <v/>
      </c>
      <c r="K22" s="37"/>
      <c r="L22" s="116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pans="1:31" s="2" customFormat="1" ht="18" customHeight="1">
      <c r="A23" s="37"/>
      <c r="B23" s="42"/>
      <c r="C23" s="37"/>
      <c r="D23" s="37"/>
      <c r="E23" s="106" t="str">
        <f>IF('Rekapitulace stavby'!E17="","",'Rekapitulace stavby'!E17)</f>
        <v xml:space="preserve"> </v>
      </c>
      <c r="F23" s="37"/>
      <c r="G23" s="37"/>
      <c r="H23" s="37"/>
      <c r="I23" s="115" t="s">
        <v>28</v>
      </c>
      <c r="J23" s="106" t="str">
        <f>IF('Rekapitulace stavby'!AN17="","",'Rekapitulace stavby'!AN17)</f>
        <v/>
      </c>
      <c r="K23" s="37"/>
      <c r="L23" s="116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pans="1:31" s="2" customFormat="1" ht="7" customHeight="1">
      <c r="A24" s="37"/>
      <c r="B24" s="42"/>
      <c r="C24" s="37"/>
      <c r="D24" s="37"/>
      <c r="E24" s="37"/>
      <c r="F24" s="37"/>
      <c r="G24" s="37"/>
      <c r="H24" s="37"/>
      <c r="I24" s="37"/>
      <c r="J24" s="37"/>
      <c r="K24" s="37"/>
      <c r="L24" s="116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pans="1:31" s="2" customFormat="1" ht="12" customHeight="1">
      <c r="A25" s="37"/>
      <c r="B25" s="42"/>
      <c r="C25" s="37"/>
      <c r="D25" s="115" t="s">
        <v>35</v>
      </c>
      <c r="E25" s="37"/>
      <c r="F25" s="37"/>
      <c r="G25" s="37"/>
      <c r="H25" s="37"/>
      <c r="I25" s="115" t="s">
        <v>25</v>
      </c>
      <c r="J25" s="106" t="str">
        <f>IF('Rekapitulace stavby'!AN19="","",'Rekapitulace stavby'!AN19)</f>
        <v/>
      </c>
      <c r="K25" s="37"/>
      <c r="L25" s="116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pans="1:31" s="2" customFormat="1" ht="18" customHeight="1">
      <c r="A26" s="37"/>
      <c r="B26" s="42"/>
      <c r="C26" s="37"/>
      <c r="D26" s="37"/>
      <c r="E26" s="106" t="str">
        <f>IF('Rekapitulace stavby'!E20="","",'Rekapitulace stavby'!E20)</f>
        <v xml:space="preserve"> </v>
      </c>
      <c r="F26" s="37"/>
      <c r="G26" s="37"/>
      <c r="H26" s="37"/>
      <c r="I26" s="115" t="s">
        <v>28</v>
      </c>
      <c r="J26" s="106" t="str">
        <f>IF('Rekapitulace stavby'!AN20="","",'Rekapitulace stavby'!AN20)</f>
        <v/>
      </c>
      <c r="K26" s="37"/>
      <c r="L26" s="116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pans="1:31" s="2" customFormat="1" ht="7" customHeight="1">
      <c r="A27" s="37"/>
      <c r="B27" s="42"/>
      <c r="C27" s="37"/>
      <c r="D27" s="37"/>
      <c r="E27" s="37"/>
      <c r="F27" s="37"/>
      <c r="G27" s="37"/>
      <c r="H27" s="37"/>
      <c r="I27" s="37"/>
      <c r="J27" s="37"/>
      <c r="K27" s="37"/>
      <c r="L27" s="116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pans="1:31" s="2" customFormat="1" ht="12" customHeight="1">
      <c r="A28" s="37"/>
      <c r="B28" s="42"/>
      <c r="C28" s="37"/>
      <c r="D28" s="115" t="s">
        <v>36</v>
      </c>
      <c r="E28" s="37"/>
      <c r="F28" s="37"/>
      <c r="G28" s="37"/>
      <c r="H28" s="37"/>
      <c r="I28" s="37"/>
      <c r="J28" s="37"/>
      <c r="K28" s="37"/>
      <c r="L28" s="116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pans="1:31" s="8" customFormat="1" ht="16.5" customHeight="1">
      <c r="A29" s="118"/>
      <c r="B29" s="119"/>
      <c r="C29" s="118"/>
      <c r="D29" s="118"/>
      <c r="E29" s="403" t="s">
        <v>19</v>
      </c>
      <c r="F29" s="403"/>
      <c r="G29" s="403"/>
      <c r="H29" s="403"/>
      <c r="I29" s="118"/>
      <c r="J29" s="118"/>
      <c r="K29" s="118"/>
      <c r="L29" s="120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7" customHeight="1">
      <c r="A30" s="37"/>
      <c r="B30" s="42"/>
      <c r="C30" s="37"/>
      <c r="D30" s="37"/>
      <c r="E30" s="37"/>
      <c r="F30" s="37"/>
      <c r="G30" s="37"/>
      <c r="H30" s="37"/>
      <c r="I30" s="37"/>
      <c r="J30" s="37"/>
      <c r="K30" s="37"/>
      <c r="L30" s="116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31" s="2" customFormat="1" ht="7" customHeight="1">
      <c r="A31" s="37"/>
      <c r="B31" s="42"/>
      <c r="C31" s="37"/>
      <c r="D31" s="121"/>
      <c r="E31" s="121"/>
      <c r="F31" s="121"/>
      <c r="G31" s="121"/>
      <c r="H31" s="121"/>
      <c r="I31" s="121"/>
      <c r="J31" s="121"/>
      <c r="K31" s="121"/>
      <c r="L31" s="116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pans="1:31" s="2" customFormat="1" ht="25.4" customHeight="1">
      <c r="A32" s="37"/>
      <c r="B32" s="42"/>
      <c r="C32" s="37"/>
      <c r="D32" s="122" t="s">
        <v>38</v>
      </c>
      <c r="E32" s="37"/>
      <c r="F32" s="37"/>
      <c r="G32" s="37"/>
      <c r="H32" s="37"/>
      <c r="I32" s="37"/>
      <c r="J32" s="123">
        <f>ROUND(J89, 2)</f>
        <v>0</v>
      </c>
      <c r="K32" s="37"/>
      <c r="L32" s="116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pans="1:31" s="2" customFormat="1" ht="7" customHeight="1">
      <c r="A33" s="37"/>
      <c r="B33" s="42"/>
      <c r="C33" s="37"/>
      <c r="D33" s="121"/>
      <c r="E33" s="121"/>
      <c r="F33" s="121"/>
      <c r="G33" s="121"/>
      <c r="H33" s="121"/>
      <c r="I33" s="121"/>
      <c r="J33" s="121"/>
      <c r="K33" s="121"/>
      <c r="L33" s="116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pans="1:31" s="2" customFormat="1" ht="14.5" customHeight="1">
      <c r="A34" s="37"/>
      <c r="B34" s="42"/>
      <c r="C34" s="37"/>
      <c r="D34" s="37"/>
      <c r="E34" s="37"/>
      <c r="F34" s="124" t="s">
        <v>40</v>
      </c>
      <c r="G34" s="37"/>
      <c r="H34" s="37"/>
      <c r="I34" s="124" t="s">
        <v>39</v>
      </c>
      <c r="J34" s="124" t="s">
        <v>41</v>
      </c>
      <c r="K34" s="37"/>
      <c r="L34" s="116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1:31" s="2" customFormat="1" ht="14.5" customHeight="1">
      <c r="A35" s="37"/>
      <c r="B35" s="42"/>
      <c r="C35" s="37"/>
      <c r="D35" s="125" t="s">
        <v>42</v>
      </c>
      <c r="E35" s="115" t="s">
        <v>43</v>
      </c>
      <c r="F35" s="126">
        <f>ROUND((SUM(BE89:BE147)),  2)</f>
        <v>0</v>
      </c>
      <c r="G35" s="37"/>
      <c r="H35" s="37"/>
      <c r="I35" s="127">
        <v>0.21</v>
      </c>
      <c r="J35" s="126">
        <f>ROUND(((SUM(BE89:BE147))*I35),  2)</f>
        <v>0</v>
      </c>
      <c r="K35" s="37"/>
      <c r="L35" s="116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1:31" s="2" customFormat="1" ht="14.5" customHeight="1">
      <c r="A36" s="37"/>
      <c r="B36" s="42"/>
      <c r="C36" s="37"/>
      <c r="D36" s="37"/>
      <c r="E36" s="115" t="s">
        <v>44</v>
      </c>
      <c r="F36" s="126">
        <f>ROUND((SUM(BF89:BF147)),  2)</f>
        <v>0</v>
      </c>
      <c r="G36" s="37"/>
      <c r="H36" s="37"/>
      <c r="I36" s="127">
        <v>0.12</v>
      </c>
      <c r="J36" s="126">
        <f>ROUND(((SUM(BF89:BF147))*I36),  2)</f>
        <v>0</v>
      </c>
      <c r="K36" s="37"/>
      <c r="L36" s="116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pans="1:31" s="2" customFormat="1" ht="14.5" hidden="1" customHeight="1">
      <c r="A37" s="37"/>
      <c r="B37" s="42"/>
      <c r="C37" s="37"/>
      <c r="D37" s="37"/>
      <c r="E37" s="115" t="s">
        <v>45</v>
      </c>
      <c r="F37" s="126">
        <f>ROUND((SUM(BG89:BG147)),  2)</f>
        <v>0</v>
      </c>
      <c r="G37" s="37"/>
      <c r="H37" s="37"/>
      <c r="I37" s="127">
        <v>0.21</v>
      </c>
      <c r="J37" s="126">
        <f>0</f>
        <v>0</v>
      </c>
      <c r="K37" s="37"/>
      <c r="L37" s="116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1:31" s="2" customFormat="1" ht="14.5" hidden="1" customHeight="1">
      <c r="A38" s="37"/>
      <c r="B38" s="42"/>
      <c r="C38" s="37"/>
      <c r="D38" s="37"/>
      <c r="E38" s="115" t="s">
        <v>46</v>
      </c>
      <c r="F38" s="126">
        <f>ROUND((SUM(BH89:BH147)),  2)</f>
        <v>0</v>
      </c>
      <c r="G38" s="37"/>
      <c r="H38" s="37"/>
      <c r="I38" s="127">
        <v>0.12</v>
      </c>
      <c r="J38" s="126">
        <f>0</f>
        <v>0</v>
      </c>
      <c r="K38" s="37"/>
      <c r="L38" s="116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1:31" s="2" customFormat="1" ht="14.5" hidden="1" customHeight="1">
      <c r="A39" s="37"/>
      <c r="B39" s="42"/>
      <c r="C39" s="37"/>
      <c r="D39" s="37"/>
      <c r="E39" s="115" t="s">
        <v>47</v>
      </c>
      <c r="F39" s="126">
        <f>ROUND((SUM(BI89:BI147)),  2)</f>
        <v>0</v>
      </c>
      <c r="G39" s="37"/>
      <c r="H39" s="37"/>
      <c r="I39" s="127">
        <v>0</v>
      </c>
      <c r="J39" s="126">
        <f>0</f>
        <v>0</v>
      </c>
      <c r="K39" s="37"/>
      <c r="L39" s="116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1:31" s="2" customFormat="1" ht="7" customHeight="1">
      <c r="A40" s="37"/>
      <c r="B40" s="42"/>
      <c r="C40" s="37"/>
      <c r="D40" s="37"/>
      <c r="E40" s="37"/>
      <c r="F40" s="37"/>
      <c r="G40" s="37"/>
      <c r="H40" s="37"/>
      <c r="I40" s="37"/>
      <c r="J40" s="37"/>
      <c r="K40" s="37"/>
      <c r="L40" s="116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pans="1:31" s="2" customFormat="1" ht="25.4" customHeight="1">
      <c r="A41" s="37"/>
      <c r="B41" s="42"/>
      <c r="C41" s="128"/>
      <c r="D41" s="129" t="s">
        <v>48</v>
      </c>
      <c r="E41" s="130"/>
      <c r="F41" s="130"/>
      <c r="G41" s="131" t="s">
        <v>49</v>
      </c>
      <c r="H41" s="132" t="s">
        <v>50</v>
      </c>
      <c r="I41" s="130"/>
      <c r="J41" s="133">
        <f>SUM(J32:J39)</f>
        <v>0</v>
      </c>
      <c r="K41" s="134"/>
      <c r="L41" s="116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pans="1:31" s="2" customFormat="1" ht="14.5" customHeight="1">
      <c r="A42" s="37"/>
      <c r="B42" s="135"/>
      <c r="C42" s="136"/>
      <c r="D42" s="136"/>
      <c r="E42" s="136"/>
      <c r="F42" s="136"/>
      <c r="G42" s="136"/>
      <c r="H42" s="136"/>
      <c r="I42" s="136"/>
      <c r="J42" s="136"/>
      <c r="K42" s="136"/>
      <c r="L42" s="116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pans="1:31" s="2" customFormat="1" ht="7" customHeight="1">
      <c r="A46" s="37"/>
      <c r="B46" s="137"/>
      <c r="C46" s="138"/>
      <c r="D46" s="138"/>
      <c r="E46" s="138"/>
      <c r="F46" s="138"/>
      <c r="G46" s="138"/>
      <c r="H46" s="138"/>
      <c r="I46" s="138"/>
      <c r="J46" s="138"/>
      <c r="K46" s="138"/>
      <c r="L46" s="116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1:31" s="2" customFormat="1" ht="25" customHeight="1">
      <c r="A47" s="37"/>
      <c r="B47" s="38"/>
      <c r="C47" s="26" t="s">
        <v>126</v>
      </c>
      <c r="D47" s="39"/>
      <c r="E47" s="39"/>
      <c r="F47" s="39"/>
      <c r="G47" s="39"/>
      <c r="H47" s="39"/>
      <c r="I47" s="39"/>
      <c r="J47" s="39"/>
      <c r="K47" s="39"/>
      <c r="L47" s="116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pans="1:31" s="2" customFormat="1" ht="7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16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pans="1:47" s="2" customFormat="1" ht="12" customHeight="1">
      <c r="A49" s="37"/>
      <c r="B49" s="38"/>
      <c r="C49" s="32" t="s">
        <v>16</v>
      </c>
      <c r="D49" s="39"/>
      <c r="E49" s="39"/>
      <c r="F49" s="39"/>
      <c r="G49" s="39"/>
      <c r="H49" s="39"/>
      <c r="I49" s="39"/>
      <c r="J49" s="39"/>
      <c r="K49" s="39"/>
      <c r="L49" s="116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pans="1:47" s="2" customFormat="1" ht="16.5" customHeight="1">
      <c r="A50" s="37"/>
      <c r="B50" s="38"/>
      <c r="C50" s="39"/>
      <c r="D50" s="39"/>
      <c r="E50" s="395" t="str">
        <f>E7</f>
        <v>Oprava mostních objektů na trati Krnov - Opava</v>
      </c>
      <c r="F50" s="396"/>
      <c r="G50" s="396"/>
      <c r="H50" s="396"/>
      <c r="I50" s="39"/>
      <c r="J50" s="39"/>
      <c r="K50" s="39"/>
      <c r="L50" s="116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pans="1:47" s="1" customFormat="1" ht="12" customHeight="1">
      <c r="B51" s="24"/>
      <c r="C51" s="32" t="s">
        <v>121</v>
      </c>
      <c r="D51" s="25"/>
      <c r="E51" s="25"/>
      <c r="F51" s="25"/>
      <c r="G51" s="25"/>
      <c r="H51" s="25"/>
      <c r="I51" s="25"/>
      <c r="J51" s="25"/>
      <c r="K51" s="25"/>
      <c r="L51" s="23"/>
    </row>
    <row r="52" spans="1:47" s="2" customFormat="1" ht="16.5" customHeight="1">
      <c r="A52" s="37"/>
      <c r="B52" s="38"/>
      <c r="C52" s="39"/>
      <c r="D52" s="39"/>
      <c r="E52" s="395" t="s">
        <v>1186</v>
      </c>
      <c r="F52" s="394"/>
      <c r="G52" s="394"/>
      <c r="H52" s="394"/>
      <c r="I52" s="39"/>
      <c r="J52" s="39"/>
      <c r="K52" s="39"/>
      <c r="L52" s="116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pans="1:47" s="2" customFormat="1" ht="12" customHeight="1">
      <c r="A53" s="37"/>
      <c r="B53" s="38"/>
      <c r="C53" s="32" t="s">
        <v>123</v>
      </c>
      <c r="D53" s="39"/>
      <c r="E53" s="39"/>
      <c r="F53" s="39"/>
      <c r="G53" s="39"/>
      <c r="H53" s="39"/>
      <c r="I53" s="39"/>
      <c r="J53" s="39"/>
      <c r="K53" s="39"/>
      <c r="L53" s="116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pans="1:47" s="2" customFormat="1" ht="30" customHeight="1">
      <c r="A54" s="37"/>
      <c r="B54" s="38"/>
      <c r="C54" s="39"/>
      <c r="D54" s="39"/>
      <c r="E54" s="391" t="str">
        <f>E11</f>
        <v>SO 03.3 - Most v km 110,644 - ochrana a úprava drážních sdělovacích kabelů ( dle PD SO 03.1 )</v>
      </c>
      <c r="F54" s="394"/>
      <c r="G54" s="394"/>
      <c r="H54" s="394"/>
      <c r="I54" s="39"/>
      <c r="J54" s="39"/>
      <c r="K54" s="39"/>
      <c r="L54" s="116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pans="1:47" s="2" customFormat="1" ht="7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16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pans="1:47" s="2" customFormat="1" ht="12" customHeight="1">
      <c r="A56" s="37"/>
      <c r="B56" s="38"/>
      <c r="C56" s="32" t="s">
        <v>21</v>
      </c>
      <c r="D56" s="39"/>
      <c r="E56" s="39"/>
      <c r="F56" s="30" t="str">
        <f>F14</f>
        <v>OŘ Ostrava</v>
      </c>
      <c r="G56" s="39"/>
      <c r="H56" s="39"/>
      <c r="I56" s="32" t="s">
        <v>23</v>
      </c>
      <c r="J56" s="62">
        <f>IF(J14="","",J14)</f>
        <v>0</v>
      </c>
      <c r="K56" s="39"/>
      <c r="L56" s="116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47" s="2" customFormat="1" ht="7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16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47" s="2" customFormat="1" ht="15.25" customHeight="1">
      <c r="A58" s="37"/>
      <c r="B58" s="38"/>
      <c r="C58" s="32" t="s">
        <v>24</v>
      </c>
      <c r="D58" s="39"/>
      <c r="E58" s="39"/>
      <c r="F58" s="30" t="str">
        <f>E17</f>
        <v>Správa železnic</v>
      </c>
      <c r="G58" s="39"/>
      <c r="H58" s="39"/>
      <c r="I58" s="32" t="s">
        <v>32</v>
      </c>
      <c r="J58" s="35" t="str">
        <f>E23</f>
        <v xml:space="preserve"> </v>
      </c>
      <c r="K58" s="39"/>
      <c r="L58" s="116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47" s="2" customFormat="1" ht="15.25" customHeight="1">
      <c r="A59" s="37"/>
      <c r="B59" s="38"/>
      <c r="C59" s="32" t="s">
        <v>30</v>
      </c>
      <c r="D59" s="39"/>
      <c r="E59" s="39"/>
      <c r="F59" s="30" t="str">
        <f>IF(E20="","",E20)</f>
        <v>Vyplň údaj</v>
      </c>
      <c r="G59" s="39"/>
      <c r="H59" s="39"/>
      <c r="I59" s="32" t="s">
        <v>35</v>
      </c>
      <c r="J59" s="35" t="str">
        <f>E26</f>
        <v xml:space="preserve"> </v>
      </c>
      <c r="K59" s="39"/>
      <c r="L59" s="116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pans="1:47" s="2" customFormat="1" ht="10.4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16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pans="1:47" s="2" customFormat="1" ht="29.25" customHeight="1">
      <c r="A61" s="37"/>
      <c r="B61" s="38"/>
      <c r="C61" s="139" t="s">
        <v>127</v>
      </c>
      <c r="D61" s="140"/>
      <c r="E61" s="140"/>
      <c r="F61" s="140"/>
      <c r="G61" s="140"/>
      <c r="H61" s="140"/>
      <c r="I61" s="140"/>
      <c r="J61" s="141" t="s">
        <v>128</v>
      </c>
      <c r="K61" s="140"/>
      <c r="L61" s="116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pans="1:47" s="2" customFormat="1" ht="10.4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16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pans="1:47" s="2" customFormat="1" ht="22.9" customHeight="1">
      <c r="A63" s="37"/>
      <c r="B63" s="38"/>
      <c r="C63" s="142" t="s">
        <v>70</v>
      </c>
      <c r="D63" s="39"/>
      <c r="E63" s="39"/>
      <c r="F63" s="39"/>
      <c r="G63" s="39"/>
      <c r="H63" s="39"/>
      <c r="I63" s="39"/>
      <c r="J63" s="80">
        <f>J89</f>
        <v>0</v>
      </c>
      <c r="K63" s="39"/>
      <c r="L63" s="116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20" t="s">
        <v>129</v>
      </c>
    </row>
    <row r="64" spans="1:47" s="9" customFormat="1" ht="25" customHeight="1">
      <c r="B64" s="143"/>
      <c r="C64" s="144"/>
      <c r="D64" s="145" t="s">
        <v>130</v>
      </c>
      <c r="E64" s="146"/>
      <c r="F64" s="146"/>
      <c r="G64" s="146"/>
      <c r="H64" s="146"/>
      <c r="I64" s="146"/>
      <c r="J64" s="147">
        <f>J90</f>
        <v>0</v>
      </c>
      <c r="K64" s="144"/>
      <c r="L64" s="148"/>
    </row>
    <row r="65" spans="1:31" s="10" customFormat="1" ht="19.899999999999999" customHeight="1">
      <c r="B65" s="149"/>
      <c r="C65" s="100"/>
      <c r="D65" s="150" t="s">
        <v>131</v>
      </c>
      <c r="E65" s="151"/>
      <c r="F65" s="151"/>
      <c r="G65" s="151"/>
      <c r="H65" s="151"/>
      <c r="I65" s="151"/>
      <c r="J65" s="152">
        <f>J91</f>
        <v>0</v>
      </c>
      <c r="K65" s="100"/>
      <c r="L65" s="153"/>
    </row>
    <row r="66" spans="1:31" s="10" customFormat="1" ht="19.899999999999999" customHeight="1">
      <c r="B66" s="149"/>
      <c r="C66" s="100"/>
      <c r="D66" s="150" t="s">
        <v>961</v>
      </c>
      <c r="E66" s="151"/>
      <c r="F66" s="151"/>
      <c r="G66" s="151"/>
      <c r="H66" s="151"/>
      <c r="I66" s="151"/>
      <c r="J66" s="152">
        <f>J121</f>
        <v>0</v>
      </c>
      <c r="K66" s="100"/>
      <c r="L66" s="153"/>
    </row>
    <row r="67" spans="1:31" s="9" customFormat="1" ht="25" customHeight="1">
      <c r="B67" s="143"/>
      <c r="C67" s="144"/>
      <c r="D67" s="145" t="s">
        <v>142</v>
      </c>
      <c r="E67" s="146"/>
      <c r="F67" s="146"/>
      <c r="G67" s="146"/>
      <c r="H67" s="146"/>
      <c r="I67" s="146"/>
      <c r="J67" s="147">
        <f>J127</f>
        <v>0</v>
      </c>
      <c r="K67" s="144"/>
      <c r="L67" s="148"/>
    </row>
    <row r="68" spans="1:31" s="2" customFormat="1" ht="21.75" customHeight="1">
      <c r="A68" s="37"/>
      <c r="B68" s="38"/>
      <c r="C68" s="39"/>
      <c r="D68" s="39"/>
      <c r="E68" s="39"/>
      <c r="F68" s="39"/>
      <c r="G68" s="39"/>
      <c r="H68" s="39"/>
      <c r="I68" s="39"/>
      <c r="J68" s="39"/>
      <c r="K68" s="39"/>
      <c r="L68" s="116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pans="1:31" s="2" customFormat="1" ht="7" customHeight="1">
      <c r="A69" s="37"/>
      <c r="B69" s="50"/>
      <c r="C69" s="51"/>
      <c r="D69" s="51"/>
      <c r="E69" s="51"/>
      <c r="F69" s="51"/>
      <c r="G69" s="51"/>
      <c r="H69" s="51"/>
      <c r="I69" s="51"/>
      <c r="J69" s="51"/>
      <c r="K69" s="51"/>
      <c r="L69" s="116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3" spans="1:31" s="2" customFormat="1" ht="7" customHeight="1">
      <c r="A73" s="37"/>
      <c r="B73" s="52"/>
      <c r="C73" s="53"/>
      <c r="D73" s="53"/>
      <c r="E73" s="53"/>
      <c r="F73" s="53"/>
      <c r="G73" s="53"/>
      <c r="H73" s="53"/>
      <c r="I73" s="53"/>
      <c r="J73" s="53"/>
      <c r="K73" s="53"/>
      <c r="L73" s="116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pans="1:31" s="2" customFormat="1" ht="25" customHeight="1">
      <c r="A74" s="37"/>
      <c r="B74" s="38"/>
      <c r="C74" s="26" t="s">
        <v>143</v>
      </c>
      <c r="D74" s="39"/>
      <c r="E74" s="39"/>
      <c r="F74" s="39"/>
      <c r="G74" s="39"/>
      <c r="H74" s="39"/>
      <c r="I74" s="39"/>
      <c r="J74" s="39"/>
      <c r="K74" s="39"/>
      <c r="L74" s="116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pans="1:31" s="2" customFormat="1" ht="7" customHeight="1">
      <c r="A75" s="37"/>
      <c r="B75" s="38"/>
      <c r="C75" s="39"/>
      <c r="D75" s="39"/>
      <c r="E75" s="39"/>
      <c r="F75" s="39"/>
      <c r="G75" s="39"/>
      <c r="H75" s="39"/>
      <c r="I75" s="39"/>
      <c r="J75" s="39"/>
      <c r="K75" s="39"/>
      <c r="L75" s="116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pans="1:31" s="2" customFormat="1" ht="12" customHeight="1">
      <c r="A76" s="37"/>
      <c r="B76" s="38"/>
      <c r="C76" s="32" t="s">
        <v>16</v>
      </c>
      <c r="D76" s="39"/>
      <c r="E76" s="39"/>
      <c r="F76" s="39"/>
      <c r="G76" s="39"/>
      <c r="H76" s="39"/>
      <c r="I76" s="39"/>
      <c r="J76" s="39"/>
      <c r="K76" s="39"/>
      <c r="L76" s="116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pans="1:31" s="2" customFormat="1" ht="16.5" customHeight="1">
      <c r="A77" s="37"/>
      <c r="B77" s="38"/>
      <c r="C77" s="39"/>
      <c r="D77" s="39"/>
      <c r="E77" s="395" t="str">
        <f>E7</f>
        <v>Oprava mostních objektů na trati Krnov - Opava</v>
      </c>
      <c r="F77" s="396"/>
      <c r="G77" s="396"/>
      <c r="H77" s="396"/>
      <c r="I77" s="39"/>
      <c r="J77" s="39"/>
      <c r="K77" s="39"/>
      <c r="L77" s="116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pans="1:31" s="1" customFormat="1" ht="12" customHeight="1">
      <c r="B78" s="24"/>
      <c r="C78" s="32" t="s">
        <v>121</v>
      </c>
      <c r="D78" s="25"/>
      <c r="E78" s="25"/>
      <c r="F78" s="25"/>
      <c r="G78" s="25"/>
      <c r="H78" s="25"/>
      <c r="I78" s="25"/>
      <c r="J78" s="25"/>
      <c r="K78" s="25"/>
      <c r="L78" s="23"/>
    </row>
    <row r="79" spans="1:31" s="2" customFormat="1" ht="16.5" customHeight="1">
      <c r="A79" s="37"/>
      <c r="B79" s="38"/>
      <c r="C79" s="39"/>
      <c r="D79" s="39"/>
      <c r="E79" s="395" t="s">
        <v>1186</v>
      </c>
      <c r="F79" s="394"/>
      <c r="G79" s="394"/>
      <c r="H79" s="394"/>
      <c r="I79" s="39"/>
      <c r="J79" s="39"/>
      <c r="K79" s="39"/>
      <c r="L79" s="116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pans="1:31" s="2" customFormat="1" ht="12" customHeight="1">
      <c r="A80" s="37"/>
      <c r="B80" s="38"/>
      <c r="C80" s="32" t="s">
        <v>123</v>
      </c>
      <c r="D80" s="39"/>
      <c r="E80" s="39"/>
      <c r="F80" s="39"/>
      <c r="G80" s="39"/>
      <c r="H80" s="39"/>
      <c r="I80" s="39"/>
      <c r="J80" s="39"/>
      <c r="K80" s="39"/>
      <c r="L80" s="116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pans="1:65" s="2" customFormat="1" ht="30" customHeight="1">
      <c r="A81" s="37"/>
      <c r="B81" s="38"/>
      <c r="C81" s="39"/>
      <c r="D81" s="39"/>
      <c r="E81" s="391" t="str">
        <f>E11</f>
        <v>SO 03.3 - Most v km 110,644 - ochrana a úprava drážních sdělovacích kabelů ( dle PD SO 03.1 )</v>
      </c>
      <c r="F81" s="394"/>
      <c r="G81" s="394"/>
      <c r="H81" s="394"/>
      <c r="I81" s="39"/>
      <c r="J81" s="39"/>
      <c r="K81" s="39"/>
      <c r="L81" s="116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pans="1:65" s="2" customFormat="1" ht="7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116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pans="1:65" s="2" customFormat="1" ht="12" customHeight="1">
      <c r="A83" s="37"/>
      <c r="B83" s="38"/>
      <c r="C83" s="32" t="s">
        <v>21</v>
      </c>
      <c r="D83" s="39"/>
      <c r="E83" s="39"/>
      <c r="F83" s="30" t="str">
        <f>F14</f>
        <v>OŘ Ostrava</v>
      </c>
      <c r="G83" s="39"/>
      <c r="H83" s="39"/>
      <c r="I83" s="32" t="s">
        <v>23</v>
      </c>
      <c r="J83" s="62">
        <f>IF(J14="","",J14)</f>
        <v>0</v>
      </c>
      <c r="K83" s="39"/>
      <c r="L83" s="116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pans="1:65" s="2" customFormat="1" ht="7" customHeight="1">
      <c r="A84" s="37"/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116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pans="1:65" s="2" customFormat="1" ht="15.25" customHeight="1">
      <c r="A85" s="37"/>
      <c r="B85" s="38"/>
      <c r="C85" s="32" t="s">
        <v>24</v>
      </c>
      <c r="D85" s="39"/>
      <c r="E85" s="39"/>
      <c r="F85" s="30" t="str">
        <f>E17</f>
        <v>Správa železnic</v>
      </c>
      <c r="G85" s="39"/>
      <c r="H85" s="39"/>
      <c r="I85" s="32" t="s">
        <v>32</v>
      </c>
      <c r="J85" s="35" t="str">
        <f>E23</f>
        <v xml:space="preserve"> </v>
      </c>
      <c r="K85" s="39"/>
      <c r="L85" s="116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pans="1:65" s="2" customFormat="1" ht="15.25" customHeight="1">
      <c r="A86" s="37"/>
      <c r="B86" s="38"/>
      <c r="C86" s="32" t="s">
        <v>30</v>
      </c>
      <c r="D86" s="39"/>
      <c r="E86" s="39"/>
      <c r="F86" s="30" t="str">
        <f>IF(E20="","",E20)</f>
        <v>Vyplň údaj</v>
      </c>
      <c r="G86" s="39"/>
      <c r="H86" s="39"/>
      <c r="I86" s="32" t="s">
        <v>35</v>
      </c>
      <c r="J86" s="35" t="str">
        <f>E26</f>
        <v xml:space="preserve"> </v>
      </c>
      <c r="K86" s="39"/>
      <c r="L86" s="116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pans="1:65" s="2" customFormat="1" ht="10.4" customHeight="1">
      <c r="A87" s="37"/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116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pans="1:65" s="11" customFormat="1" ht="29.25" customHeight="1">
      <c r="A88" s="154"/>
      <c r="B88" s="155"/>
      <c r="C88" s="156" t="s">
        <v>144</v>
      </c>
      <c r="D88" s="157" t="s">
        <v>57</v>
      </c>
      <c r="E88" s="157" t="s">
        <v>53</v>
      </c>
      <c r="F88" s="157" t="s">
        <v>54</v>
      </c>
      <c r="G88" s="157" t="s">
        <v>145</v>
      </c>
      <c r="H88" s="157" t="s">
        <v>146</v>
      </c>
      <c r="I88" s="157" t="s">
        <v>147</v>
      </c>
      <c r="J88" s="157" t="s">
        <v>128</v>
      </c>
      <c r="K88" s="158" t="s">
        <v>148</v>
      </c>
      <c r="L88" s="159"/>
      <c r="M88" s="71" t="s">
        <v>19</v>
      </c>
      <c r="N88" s="72" t="s">
        <v>42</v>
      </c>
      <c r="O88" s="72" t="s">
        <v>149</v>
      </c>
      <c r="P88" s="72" t="s">
        <v>150</v>
      </c>
      <c r="Q88" s="72" t="s">
        <v>151</v>
      </c>
      <c r="R88" s="72" t="s">
        <v>152</v>
      </c>
      <c r="S88" s="72" t="s">
        <v>153</v>
      </c>
      <c r="T88" s="73" t="s">
        <v>154</v>
      </c>
      <c r="U88" s="154"/>
      <c r="V88" s="154"/>
      <c r="W88" s="154"/>
      <c r="X88" s="154"/>
      <c r="Y88" s="154"/>
      <c r="Z88" s="154"/>
      <c r="AA88" s="154"/>
      <c r="AB88" s="154"/>
      <c r="AC88" s="154"/>
      <c r="AD88" s="154"/>
      <c r="AE88" s="154"/>
    </row>
    <row r="89" spans="1:65" s="2" customFormat="1" ht="22.9" customHeight="1">
      <c r="A89" s="37"/>
      <c r="B89" s="38"/>
      <c r="C89" s="78" t="s">
        <v>155</v>
      </c>
      <c r="D89" s="39"/>
      <c r="E89" s="39"/>
      <c r="F89" s="39"/>
      <c r="G89" s="39"/>
      <c r="H89" s="39"/>
      <c r="I89" s="39"/>
      <c r="J89" s="160">
        <f>BK89</f>
        <v>0</v>
      </c>
      <c r="K89" s="39"/>
      <c r="L89" s="42"/>
      <c r="M89" s="74"/>
      <c r="N89" s="161"/>
      <c r="O89" s="75"/>
      <c r="P89" s="162">
        <f>P90+P127</f>
        <v>0</v>
      </c>
      <c r="Q89" s="75"/>
      <c r="R89" s="162">
        <f>R90+R127</f>
        <v>3.6172800000000001</v>
      </c>
      <c r="S89" s="75"/>
      <c r="T89" s="163">
        <f>T90+T127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20" t="s">
        <v>71</v>
      </c>
      <c r="AU89" s="20" t="s">
        <v>129</v>
      </c>
      <c r="BK89" s="164">
        <f>BK90+BK127</f>
        <v>0</v>
      </c>
    </row>
    <row r="90" spans="1:65" s="12" customFormat="1" ht="25.9" customHeight="1">
      <c r="B90" s="165"/>
      <c r="C90" s="166"/>
      <c r="D90" s="167" t="s">
        <v>71</v>
      </c>
      <c r="E90" s="168" t="s">
        <v>156</v>
      </c>
      <c r="F90" s="168" t="s">
        <v>157</v>
      </c>
      <c r="G90" s="166"/>
      <c r="H90" s="166"/>
      <c r="I90" s="169"/>
      <c r="J90" s="170">
        <f>BK90</f>
        <v>0</v>
      </c>
      <c r="K90" s="166"/>
      <c r="L90" s="171"/>
      <c r="M90" s="172"/>
      <c r="N90" s="173"/>
      <c r="O90" s="173"/>
      <c r="P90" s="174">
        <f>P91+P121</f>
        <v>0</v>
      </c>
      <c r="Q90" s="173"/>
      <c r="R90" s="174">
        <f>R91+R121</f>
        <v>3.6172800000000001</v>
      </c>
      <c r="S90" s="173"/>
      <c r="T90" s="175">
        <f>T91+T121</f>
        <v>0</v>
      </c>
      <c r="AR90" s="176" t="s">
        <v>79</v>
      </c>
      <c r="AT90" s="177" t="s">
        <v>71</v>
      </c>
      <c r="AU90" s="177" t="s">
        <v>72</v>
      </c>
      <c r="AY90" s="176" t="s">
        <v>158</v>
      </c>
      <c r="BK90" s="178">
        <f>BK91+BK121</f>
        <v>0</v>
      </c>
    </row>
    <row r="91" spans="1:65" s="12" customFormat="1" ht="22.9" customHeight="1">
      <c r="B91" s="165"/>
      <c r="C91" s="166"/>
      <c r="D91" s="167" t="s">
        <v>71</v>
      </c>
      <c r="E91" s="179" t="s">
        <v>79</v>
      </c>
      <c r="F91" s="179" t="s">
        <v>159</v>
      </c>
      <c r="G91" s="166"/>
      <c r="H91" s="166"/>
      <c r="I91" s="169"/>
      <c r="J91" s="180">
        <f>BK91</f>
        <v>0</v>
      </c>
      <c r="K91" s="166"/>
      <c r="L91" s="171"/>
      <c r="M91" s="172"/>
      <c r="N91" s="173"/>
      <c r="O91" s="173"/>
      <c r="P91" s="174">
        <f>SUM(P92:P120)</f>
        <v>0</v>
      </c>
      <c r="Q91" s="173"/>
      <c r="R91" s="174">
        <f>SUM(R92:R120)</f>
        <v>3.6172800000000001</v>
      </c>
      <c r="S91" s="173"/>
      <c r="T91" s="175">
        <f>SUM(T92:T120)</f>
        <v>0</v>
      </c>
      <c r="AR91" s="176" t="s">
        <v>79</v>
      </c>
      <c r="AT91" s="177" t="s">
        <v>71</v>
      </c>
      <c r="AU91" s="177" t="s">
        <v>79</v>
      </c>
      <c r="AY91" s="176" t="s">
        <v>158</v>
      </c>
      <c r="BK91" s="178">
        <f>SUM(BK92:BK120)</f>
        <v>0</v>
      </c>
    </row>
    <row r="92" spans="1:65" s="2" customFormat="1" ht="24.25" customHeight="1">
      <c r="A92" s="37"/>
      <c r="B92" s="38"/>
      <c r="C92" s="181" t="s">
        <v>79</v>
      </c>
      <c r="D92" s="181" t="s">
        <v>160</v>
      </c>
      <c r="E92" s="182" t="s">
        <v>2267</v>
      </c>
      <c r="F92" s="183" t="s">
        <v>2268</v>
      </c>
      <c r="G92" s="184" t="s">
        <v>191</v>
      </c>
      <c r="H92" s="185">
        <v>96</v>
      </c>
      <c r="I92" s="186"/>
      <c r="J92" s="187">
        <f>ROUND(I92*H92,2)</f>
        <v>0</v>
      </c>
      <c r="K92" s="183" t="s">
        <v>19</v>
      </c>
      <c r="L92" s="42"/>
      <c r="M92" s="188" t="s">
        <v>19</v>
      </c>
      <c r="N92" s="189" t="s">
        <v>43</v>
      </c>
      <c r="O92" s="67"/>
      <c r="P92" s="190">
        <f>O92*H92</f>
        <v>0</v>
      </c>
      <c r="Q92" s="190">
        <v>3.6900000000000002E-2</v>
      </c>
      <c r="R92" s="190">
        <f>Q92*H92</f>
        <v>3.5424000000000002</v>
      </c>
      <c r="S92" s="190">
        <v>0</v>
      </c>
      <c r="T92" s="191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192" t="s">
        <v>165</v>
      </c>
      <c r="AT92" s="192" t="s">
        <v>160</v>
      </c>
      <c r="AU92" s="192" t="s">
        <v>81</v>
      </c>
      <c r="AY92" s="20" t="s">
        <v>158</v>
      </c>
      <c r="BE92" s="193">
        <f>IF(N92="základní",J92,0)</f>
        <v>0</v>
      </c>
      <c r="BF92" s="193">
        <f>IF(N92="snížená",J92,0)</f>
        <v>0</v>
      </c>
      <c r="BG92" s="193">
        <f>IF(N92="zákl. přenesená",J92,0)</f>
        <v>0</v>
      </c>
      <c r="BH92" s="193">
        <f>IF(N92="sníž. přenesená",J92,0)</f>
        <v>0</v>
      </c>
      <c r="BI92" s="193">
        <f>IF(N92="nulová",J92,0)</f>
        <v>0</v>
      </c>
      <c r="BJ92" s="20" t="s">
        <v>79</v>
      </c>
      <c r="BK92" s="193">
        <f>ROUND(I92*H92,2)</f>
        <v>0</v>
      </c>
      <c r="BL92" s="20" t="s">
        <v>165</v>
      </c>
      <c r="BM92" s="192" t="s">
        <v>2269</v>
      </c>
    </row>
    <row r="93" spans="1:65" s="2" customFormat="1" ht="54">
      <c r="A93" s="37"/>
      <c r="B93" s="38"/>
      <c r="C93" s="39"/>
      <c r="D93" s="194" t="s">
        <v>167</v>
      </c>
      <c r="E93" s="39"/>
      <c r="F93" s="195" t="s">
        <v>2270</v>
      </c>
      <c r="G93" s="39"/>
      <c r="H93" s="39"/>
      <c r="I93" s="196"/>
      <c r="J93" s="39"/>
      <c r="K93" s="39"/>
      <c r="L93" s="42"/>
      <c r="M93" s="197"/>
      <c r="N93" s="198"/>
      <c r="O93" s="67"/>
      <c r="P93" s="67"/>
      <c r="Q93" s="67"/>
      <c r="R93" s="67"/>
      <c r="S93" s="67"/>
      <c r="T93" s="68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20" t="s">
        <v>167</v>
      </c>
      <c r="AU93" s="20" t="s">
        <v>81</v>
      </c>
    </row>
    <row r="94" spans="1:65" s="13" customFormat="1" ht="20">
      <c r="B94" s="201"/>
      <c r="C94" s="202"/>
      <c r="D94" s="194" t="s">
        <v>176</v>
      </c>
      <c r="E94" s="203" t="s">
        <v>19</v>
      </c>
      <c r="F94" s="204" t="s">
        <v>968</v>
      </c>
      <c r="G94" s="202"/>
      <c r="H94" s="203" t="s">
        <v>19</v>
      </c>
      <c r="I94" s="205"/>
      <c r="J94" s="202"/>
      <c r="K94" s="202"/>
      <c r="L94" s="206"/>
      <c r="M94" s="207"/>
      <c r="N94" s="208"/>
      <c r="O94" s="208"/>
      <c r="P94" s="208"/>
      <c r="Q94" s="208"/>
      <c r="R94" s="208"/>
      <c r="S94" s="208"/>
      <c r="T94" s="209"/>
      <c r="AT94" s="210" t="s">
        <v>176</v>
      </c>
      <c r="AU94" s="210" t="s">
        <v>81</v>
      </c>
      <c r="AV94" s="13" t="s">
        <v>79</v>
      </c>
      <c r="AW94" s="13" t="s">
        <v>34</v>
      </c>
      <c r="AX94" s="13" t="s">
        <v>72</v>
      </c>
      <c r="AY94" s="210" t="s">
        <v>158</v>
      </c>
    </row>
    <row r="95" spans="1:65" s="14" customFormat="1">
      <c r="B95" s="211"/>
      <c r="C95" s="212"/>
      <c r="D95" s="194" t="s">
        <v>176</v>
      </c>
      <c r="E95" s="213" t="s">
        <v>19</v>
      </c>
      <c r="F95" s="214" t="s">
        <v>2271</v>
      </c>
      <c r="G95" s="212"/>
      <c r="H95" s="215">
        <v>96</v>
      </c>
      <c r="I95" s="216"/>
      <c r="J95" s="212"/>
      <c r="K95" s="212"/>
      <c r="L95" s="217"/>
      <c r="M95" s="218"/>
      <c r="N95" s="219"/>
      <c r="O95" s="219"/>
      <c r="P95" s="219"/>
      <c r="Q95" s="219"/>
      <c r="R95" s="219"/>
      <c r="S95" s="219"/>
      <c r="T95" s="220"/>
      <c r="AT95" s="221" t="s">
        <v>176</v>
      </c>
      <c r="AU95" s="221" t="s">
        <v>81</v>
      </c>
      <c r="AV95" s="14" t="s">
        <v>81</v>
      </c>
      <c r="AW95" s="14" t="s">
        <v>34</v>
      </c>
      <c r="AX95" s="14" t="s">
        <v>72</v>
      </c>
      <c r="AY95" s="221" t="s">
        <v>158</v>
      </c>
    </row>
    <row r="96" spans="1:65" s="15" customFormat="1">
      <c r="B96" s="222"/>
      <c r="C96" s="223"/>
      <c r="D96" s="194" t="s">
        <v>176</v>
      </c>
      <c r="E96" s="224" t="s">
        <v>19</v>
      </c>
      <c r="F96" s="225" t="s">
        <v>179</v>
      </c>
      <c r="G96" s="223"/>
      <c r="H96" s="226">
        <v>96</v>
      </c>
      <c r="I96" s="227"/>
      <c r="J96" s="223"/>
      <c r="K96" s="223"/>
      <c r="L96" s="228"/>
      <c r="M96" s="229"/>
      <c r="N96" s="230"/>
      <c r="O96" s="230"/>
      <c r="P96" s="230"/>
      <c r="Q96" s="230"/>
      <c r="R96" s="230"/>
      <c r="S96" s="230"/>
      <c r="T96" s="231"/>
      <c r="AT96" s="232" t="s">
        <v>176</v>
      </c>
      <c r="AU96" s="232" t="s">
        <v>81</v>
      </c>
      <c r="AV96" s="15" t="s">
        <v>165</v>
      </c>
      <c r="AW96" s="15" t="s">
        <v>34</v>
      </c>
      <c r="AX96" s="15" t="s">
        <v>79</v>
      </c>
      <c r="AY96" s="232" t="s">
        <v>158</v>
      </c>
    </row>
    <row r="97" spans="1:65" s="2" customFormat="1" ht="37.9" customHeight="1">
      <c r="A97" s="37"/>
      <c r="B97" s="38"/>
      <c r="C97" s="181" t="s">
        <v>81</v>
      </c>
      <c r="D97" s="181" t="s">
        <v>160</v>
      </c>
      <c r="E97" s="182" t="s">
        <v>2272</v>
      </c>
      <c r="F97" s="183" t="s">
        <v>2273</v>
      </c>
      <c r="G97" s="184" t="s">
        <v>183</v>
      </c>
      <c r="H97" s="185">
        <v>42</v>
      </c>
      <c r="I97" s="186"/>
      <c r="J97" s="187">
        <f>ROUND(I97*H97,2)</f>
        <v>0</v>
      </c>
      <c r="K97" s="183" t="s">
        <v>19</v>
      </c>
      <c r="L97" s="42"/>
      <c r="M97" s="188" t="s">
        <v>19</v>
      </c>
      <c r="N97" s="189" t="s">
        <v>43</v>
      </c>
      <c r="O97" s="67"/>
      <c r="P97" s="190">
        <f>O97*H97</f>
        <v>0</v>
      </c>
      <c r="Q97" s="190">
        <v>0</v>
      </c>
      <c r="R97" s="190">
        <f>Q97*H97</f>
        <v>0</v>
      </c>
      <c r="S97" s="190">
        <v>0</v>
      </c>
      <c r="T97" s="191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192" t="s">
        <v>165</v>
      </c>
      <c r="AT97" s="192" t="s">
        <v>160</v>
      </c>
      <c r="AU97" s="192" t="s">
        <v>81</v>
      </c>
      <c r="AY97" s="20" t="s">
        <v>158</v>
      </c>
      <c r="BE97" s="193">
        <f>IF(N97="základní",J97,0)</f>
        <v>0</v>
      </c>
      <c r="BF97" s="193">
        <f>IF(N97="snížená",J97,0)</f>
        <v>0</v>
      </c>
      <c r="BG97" s="193">
        <f>IF(N97="zákl. přenesená",J97,0)</f>
        <v>0</v>
      </c>
      <c r="BH97" s="193">
        <f>IF(N97="sníž. přenesená",J97,0)</f>
        <v>0</v>
      </c>
      <c r="BI97" s="193">
        <f>IF(N97="nulová",J97,0)</f>
        <v>0</v>
      </c>
      <c r="BJ97" s="20" t="s">
        <v>79</v>
      </c>
      <c r="BK97" s="193">
        <f>ROUND(I97*H97,2)</f>
        <v>0</v>
      </c>
      <c r="BL97" s="20" t="s">
        <v>165</v>
      </c>
      <c r="BM97" s="192" t="s">
        <v>2274</v>
      </c>
    </row>
    <row r="98" spans="1:65" s="2" customFormat="1" ht="27">
      <c r="A98" s="37"/>
      <c r="B98" s="38"/>
      <c r="C98" s="39"/>
      <c r="D98" s="194" t="s">
        <v>167</v>
      </c>
      <c r="E98" s="39"/>
      <c r="F98" s="195" t="s">
        <v>2275</v>
      </c>
      <c r="G98" s="39"/>
      <c r="H98" s="39"/>
      <c r="I98" s="196"/>
      <c r="J98" s="39"/>
      <c r="K98" s="39"/>
      <c r="L98" s="42"/>
      <c r="M98" s="197"/>
      <c r="N98" s="198"/>
      <c r="O98" s="67"/>
      <c r="P98" s="67"/>
      <c r="Q98" s="67"/>
      <c r="R98" s="67"/>
      <c r="S98" s="67"/>
      <c r="T98" s="68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20" t="s">
        <v>167</v>
      </c>
      <c r="AU98" s="20" t="s">
        <v>81</v>
      </c>
    </row>
    <row r="99" spans="1:65" s="13" customFormat="1">
      <c r="B99" s="201"/>
      <c r="C99" s="202"/>
      <c r="D99" s="194" t="s">
        <v>176</v>
      </c>
      <c r="E99" s="203" t="s">
        <v>19</v>
      </c>
      <c r="F99" s="204" t="s">
        <v>2276</v>
      </c>
      <c r="G99" s="202"/>
      <c r="H99" s="203" t="s">
        <v>19</v>
      </c>
      <c r="I99" s="205"/>
      <c r="J99" s="202"/>
      <c r="K99" s="202"/>
      <c r="L99" s="206"/>
      <c r="M99" s="207"/>
      <c r="N99" s="208"/>
      <c r="O99" s="208"/>
      <c r="P99" s="208"/>
      <c r="Q99" s="208"/>
      <c r="R99" s="208"/>
      <c r="S99" s="208"/>
      <c r="T99" s="209"/>
      <c r="AT99" s="210" t="s">
        <v>176</v>
      </c>
      <c r="AU99" s="210" t="s">
        <v>81</v>
      </c>
      <c r="AV99" s="13" t="s">
        <v>79</v>
      </c>
      <c r="AW99" s="13" t="s">
        <v>34</v>
      </c>
      <c r="AX99" s="13" t="s">
        <v>72</v>
      </c>
      <c r="AY99" s="210" t="s">
        <v>158</v>
      </c>
    </row>
    <row r="100" spans="1:65" s="14" customFormat="1">
      <c r="B100" s="211"/>
      <c r="C100" s="212"/>
      <c r="D100" s="194" t="s">
        <v>176</v>
      </c>
      <c r="E100" s="213" t="s">
        <v>19</v>
      </c>
      <c r="F100" s="214" t="s">
        <v>2277</v>
      </c>
      <c r="G100" s="212"/>
      <c r="H100" s="215">
        <v>18</v>
      </c>
      <c r="I100" s="216"/>
      <c r="J100" s="212"/>
      <c r="K100" s="212"/>
      <c r="L100" s="217"/>
      <c r="M100" s="218"/>
      <c r="N100" s="219"/>
      <c r="O100" s="219"/>
      <c r="P100" s="219"/>
      <c r="Q100" s="219"/>
      <c r="R100" s="219"/>
      <c r="S100" s="219"/>
      <c r="T100" s="220"/>
      <c r="AT100" s="221" t="s">
        <v>176</v>
      </c>
      <c r="AU100" s="221" t="s">
        <v>81</v>
      </c>
      <c r="AV100" s="14" t="s">
        <v>81</v>
      </c>
      <c r="AW100" s="14" t="s">
        <v>34</v>
      </c>
      <c r="AX100" s="14" t="s">
        <v>72</v>
      </c>
      <c r="AY100" s="221" t="s">
        <v>158</v>
      </c>
    </row>
    <row r="101" spans="1:65" s="14" customFormat="1">
      <c r="B101" s="211"/>
      <c r="C101" s="212"/>
      <c r="D101" s="194" t="s">
        <v>176</v>
      </c>
      <c r="E101" s="213" t="s">
        <v>19</v>
      </c>
      <c r="F101" s="214" t="s">
        <v>2278</v>
      </c>
      <c r="G101" s="212"/>
      <c r="H101" s="215">
        <v>24</v>
      </c>
      <c r="I101" s="216"/>
      <c r="J101" s="212"/>
      <c r="K101" s="212"/>
      <c r="L101" s="217"/>
      <c r="M101" s="218"/>
      <c r="N101" s="219"/>
      <c r="O101" s="219"/>
      <c r="P101" s="219"/>
      <c r="Q101" s="219"/>
      <c r="R101" s="219"/>
      <c r="S101" s="219"/>
      <c r="T101" s="220"/>
      <c r="AT101" s="221" t="s">
        <v>176</v>
      </c>
      <c r="AU101" s="221" t="s">
        <v>81</v>
      </c>
      <c r="AV101" s="14" t="s">
        <v>81</v>
      </c>
      <c r="AW101" s="14" t="s">
        <v>34</v>
      </c>
      <c r="AX101" s="14" t="s">
        <v>72</v>
      </c>
      <c r="AY101" s="221" t="s">
        <v>158</v>
      </c>
    </row>
    <row r="102" spans="1:65" s="15" customFormat="1">
      <c r="B102" s="222"/>
      <c r="C102" s="223"/>
      <c r="D102" s="194" t="s">
        <v>176</v>
      </c>
      <c r="E102" s="224" t="s">
        <v>19</v>
      </c>
      <c r="F102" s="225" t="s">
        <v>179</v>
      </c>
      <c r="G102" s="223"/>
      <c r="H102" s="226">
        <v>42</v>
      </c>
      <c r="I102" s="227"/>
      <c r="J102" s="223"/>
      <c r="K102" s="223"/>
      <c r="L102" s="228"/>
      <c r="M102" s="229"/>
      <c r="N102" s="230"/>
      <c r="O102" s="230"/>
      <c r="P102" s="230"/>
      <c r="Q102" s="230"/>
      <c r="R102" s="230"/>
      <c r="S102" s="230"/>
      <c r="T102" s="231"/>
      <c r="AT102" s="232" t="s">
        <v>176</v>
      </c>
      <c r="AU102" s="232" t="s">
        <v>81</v>
      </c>
      <c r="AV102" s="15" t="s">
        <v>165</v>
      </c>
      <c r="AW102" s="15" t="s">
        <v>34</v>
      </c>
      <c r="AX102" s="15" t="s">
        <v>79</v>
      </c>
      <c r="AY102" s="232" t="s">
        <v>158</v>
      </c>
    </row>
    <row r="103" spans="1:65" s="2" customFormat="1" ht="24.25" customHeight="1">
      <c r="A103" s="37"/>
      <c r="B103" s="38"/>
      <c r="C103" s="181" t="s">
        <v>180</v>
      </c>
      <c r="D103" s="181" t="s">
        <v>160</v>
      </c>
      <c r="E103" s="182" t="s">
        <v>2279</v>
      </c>
      <c r="F103" s="183" t="s">
        <v>2280</v>
      </c>
      <c r="G103" s="184" t="s">
        <v>183</v>
      </c>
      <c r="H103" s="185">
        <v>4.2</v>
      </c>
      <c r="I103" s="186"/>
      <c r="J103" s="187">
        <f>ROUND(I103*H103,2)</f>
        <v>0</v>
      </c>
      <c r="K103" s="183" t="s">
        <v>19</v>
      </c>
      <c r="L103" s="42"/>
      <c r="M103" s="188" t="s">
        <v>19</v>
      </c>
      <c r="N103" s="189" t="s">
        <v>43</v>
      </c>
      <c r="O103" s="67"/>
      <c r="P103" s="190">
        <f>O103*H103</f>
        <v>0</v>
      </c>
      <c r="Q103" s="190">
        <v>0</v>
      </c>
      <c r="R103" s="190">
        <f>Q103*H103</f>
        <v>0</v>
      </c>
      <c r="S103" s="190">
        <v>0</v>
      </c>
      <c r="T103" s="191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192" t="s">
        <v>165</v>
      </c>
      <c r="AT103" s="192" t="s">
        <v>160</v>
      </c>
      <c r="AU103" s="192" t="s">
        <v>81</v>
      </c>
      <c r="AY103" s="20" t="s">
        <v>158</v>
      </c>
      <c r="BE103" s="193">
        <f>IF(N103="základní",J103,0)</f>
        <v>0</v>
      </c>
      <c r="BF103" s="193">
        <f>IF(N103="snížená",J103,0)</f>
        <v>0</v>
      </c>
      <c r="BG103" s="193">
        <f>IF(N103="zákl. přenesená",J103,0)</f>
        <v>0</v>
      </c>
      <c r="BH103" s="193">
        <f>IF(N103="sníž. přenesená",J103,0)</f>
        <v>0</v>
      </c>
      <c r="BI103" s="193">
        <f>IF(N103="nulová",J103,0)</f>
        <v>0</v>
      </c>
      <c r="BJ103" s="20" t="s">
        <v>79</v>
      </c>
      <c r="BK103" s="193">
        <f>ROUND(I103*H103,2)</f>
        <v>0</v>
      </c>
      <c r="BL103" s="20" t="s">
        <v>165</v>
      </c>
      <c r="BM103" s="192" t="s">
        <v>2281</v>
      </c>
    </row>
    <row r="104" spans="1:65" s="2" customFormat="1" ht="27">
      <c r="A104" s="37"/>
      <c r="B104" s="38"/>
      <c r="C104" s="39"/>
      <c r="D104" s="194" t="s">
        <v>167</v>
      </c>
      <c r="E104" s="39"/>
      <c r="F104" s="195" t="s">
        <v>2282</v>
      </c>
      <c r="G104" s="39"/>
      <c r="H104" s="39"/>
      <c r="I104" s="196"/>
      <c r="J104" s="39"/>
      <c r="K104" s="39"/>
      <c r="L104" s="42"/>
      <c r="M104" s="197"/>
      <c r="N104" s="198"/>
      <c r="O104" s="67"/>
      <c r="P104" s="67"/>
      <c r="Q104" s="67"/>
      <c r="R104" s="67"/>
      <c r="S104" s="67"/>
      <c r="T104" s="68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20" t="s">
        <v>167</v>
      </c>
      <c r="AU104" s="20" t="s">
        <v>81</v>
      </c>
    </row>
    <row r="105" spans="1:65" s="14" customFormat="1">
      <c r="B105" s="211"/>
      <c r="C105" s="212"/>
      <c r="D105" s="194" t="s">
        <v>176</v>
      </c>
      <c r="E105" s="213" t="s">
        <v>19</v>
      </c>
      <c r="F105" s="214" t="s">
        <v>2283</v>
      </c>
      <c r="G105" s="212"/>
      <c r="H105" s="215">
        <v>4.2</v>
      </c>
      <c r="I105" s="216"/>
      <c r="J105" s="212"/>
      <c r="K105" s="212"/>
      <c r="L105" s="217"/>
      <c r="M105" s="218"/>
      <c r="N105" s="219"/>
      <c r="O105" s="219"/>
      <c r="P105" s="219"/>
      <c r="Q105" s="219"/>
      <c r="R105" s="219"/>
      <c r="S105" s="219"/>
      <c r="T105" s="220"/>
      <c r="AT105" s="221" t="s">
        <v>176</v>
      </c>
      <c r="AU105" s="221" t="s">
        <v>81</v>
      </c>
      <c r="AV105" s="14" t="s">
        <v>81</v>
      </c>
      <c r="AW105" s="14" t="s">
        <v>34</v>
      </c>
      <c r="AX105" s="14" t="s">
        <v>72</v>
      </c>
      <c r="AY105" s="221" t="s">
        <v>158</v>
      </c>
    </row>
    <row r="106" spans="1:65" s="15" customFormat="1">
      <c r="B106" s="222"/>
      <c r="C106" s="223"/>
      <c r="D106" s="194" t="s">
        <v>176</v>
      </c>
      <c r="E106" s="224" t="s">
        <v>19</v>
      </c>
      <c r="F106" s="225" t="s">
        <v>179</v>
      </c>
      <c r="G106" s="223"/>
      <c r="H106" s="226">
        <v>4.2</v>
      </c>
      <c r="I106" s="227"/>
      <c r="J106" s="223"/>
      <c r="K106" s="223"/>
      <c r="L106" s="228"/>
      <c r="M106" s="229"/>
      <c r="N106" s="230"/>
      <c r="O106" s="230"/>
      <c r="P106" s="230"/>
      <c r="Q106" s="230"/>
      <c r="R106" s="230"/>
      <c r="S106" s="230"/>
      <c r="T106" s="231"/>
      <c r="AT106" s="232" t="s">
        <v>176</v>
      </c>
      <c r="AU106" s="232" t="s">
        <v>81</v>
      </c>
      <c r="AV106" s="15" t="s">
        <v>165</v>
      </c>
      <c r="AW106" s="15" t="s">
        <v>34</v>
      </c>
      <c r="AX106" s="15" t="s">
        <v>79</v>
      </c>
      <c r="AY106" s="232" t="s">
        <v>158</v>
      </c>
    </row>
    <row r="107" spans="1:65" s="2" customFormat="1" ht="24.25" customHeight="1">
      <c r="A107" s="37"/>
      <c r="B107" s="38"/>
      <c r="C107" s="181" t="s">
        <v>165</v>
      </c>
      <c r="D107" s="181" t="s">
        <v>160</v>
      </c>
      <c r="E107" s="182" t="s">
        <v>2284</v>
      </c>
      <c r="F107" s="183" t="s">
        <v>2285</v>
      </c>
      <c r="G107" s="184" t="s">
        <v>183</v>
      </c>
      <c r="H107" s="185">
        <v>37.799999999999997</v>
      </c>
      <c r="I107" s="186"/>
      <c r="J107" s="187">
        <f>ROUND(I107*H107,2)</f>
        <v>0</v>
      </c>
      <c r="K107" s="183" t="s">
        <v>19</v>
      </c>
      <c r="L107" s="42"/>
      <c r="M107" s="188" t="s">
        <v>19</v>
      </c>
      <c r="N107" s="189" t="s">
        <v>43</v>
      </c>
      <c r="O107" s="67"/>
      <c r="P107" s="190">
        <f>O107*H107</f>
        <v>0</v>
      </c>
      <c r="Q107" s="190">
        <v>0</v>
      </c>
      <c r="R107" s="190">
        <f>Q107*H107</f>
        <v>0</v>
      </c>
      <c r="S107" s="190">
        <v>0</v>
      </c>
      <c r="T107" s="191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192" t="s">
        <v>165</v>
      </c>
      <c r="AT107" s="192" t="s">
        <v>160</v>
      </c>
      <c r="AU107" s="192" t="s">
        <v>81</v>
      </c>
      <c r="AY107" s="20" t="s">
        <v>158</v>
      </c>
      <c r="BE107" s="193">
        <f>IF(N107="základní",J107,0)</f>
        <v>0</v>
      </c>
      <c r="BF107" s="193">
        <f>IF(N107="snížená",J107,0)</f>
        <v>0</v>
      </c>
      <c r="BG107" s="193">
        <f>IF(N107="zákl. přenesená",J107,0)</f>
        <v>0</v>
      </c>
      <c r="BH107" s="193">
        <f>IF(N107="sníž. přenesená",J107,0)</f>
        <v>0</v>
      </c>
      <c r="BI107" s="193">
        <f>IF(N107="nulová",J107,0)</f>
        <v>0</v>
      </c>
      <c r="BJ107" s="20" t="s">
        <v>79</v>
      </c>
      <c r="BK107" s="193">
        <f>ROUND(I107*H107,2)</f>
        <v>0</v>
      </c>
      <c r="BL107" s="20" t="s">
        <v>165</v>
      </c>
      <c r="BM107" s="192" t="s">
        <v>2286</v>
      </c>
    </row>
    <row r="108" spans="1:65" s="2" customFormat="1" ht="27">
      <c r="A108" s="37"/>
      <c r="B108" s="38"/>
      <c r="C108" s="39"/>
      <c r="D108" s="194" t="s">
        <v>167</v>
      </c>
      <c r="E108" s="39"/>
      <c r="F108" s="195" t="s">
        <v>2287</v>
      </c>
      <c r="G108" s="39"/>
      <c r="H108" s="39"/>
      <c r="I108" s="196"/>
      <c r="J108" s="39"/>
      <c r="K108" s="39"/>
      <c r="L108" s="42"/>
      <c r="M108" s="197"/>
      <c r="N108" s="198"/>
      <c r="O108" s="67"/>
      <c r="P108" s="67"/>
      <c r="Q108" s="67"/>
      <c r="R108" s="67"/>
      <c r="S108" s="67"/>
      <c r="T108" s="68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20" t="s">
        <v>167</v>
      </c>
      <c r="AU108" s="20" t="s">
        <v>81</v>
      </c>
    </row>
    <row r="109" spans="1:65" s="14" customFormat="1">
      <c r="B109" s="211"/>
      <c r="C109" s="212"/>
      <c r="D109" s="194" t="s">
        <v>176</v>
      </c>
      <c r="E109" s="213" t="s">
        <v>19</v>
      </c>
      <c r="F109" s="214" t="s">
        <v>2288</v>
      </c>
      <c r="G109" s="212"/>
      <c r="H109" s="215">
        <v>37.799999999999997</v>
      </c>
      <c r="I109" s="216"/>
      <c r="J109" s="212"/>
      <c r="K109" s="212"/>
      <c r="L109" s="217"/>
      <c r="M109" s="218"/>
      <c r="N109" s="219"/>
      <c r="O109" s="219"/>
      <c r="P109" s="219"/>
      <c r="Q109" s="219"/>
      <c r="R109" s="219"/>
      <c r="S109" s="219"/>
      <c r="T109" s="220"/>
      <c r="AT109" s="221" t="s">
        <v>176</v>
      </c>
      <c r="AU109" s="221" t="s">
        <v>81</v>
      </c>
      <c r="AV109" s="14" t="s">
        <v>81</v>
      </c>
      <c r="AW109" s="14" t="s">
        <v>34</v>
      </c>
      <c r="AX109" s="14" t="s">
        <v>72</v>
      </c>
      <c r="AY109" s="221" t="s">
        <v>158</v>
      </c>
    </row>
    <row r="110" spans="1:65" s="15" customFormat="1">
      <c r="B110" s="222"/>
      <c r="C110" s="223"/>
      <c r="D110" s="194" t="s">
        <v>176</v>
      </c>
      <c r="E110" s="224" t="s">
        <v>19</v>
      </c>
      <c r="F110" s="225" t="s">
        <v>179</v>
      </c>
      <c r="G110" s="223"/>
      <c r="H110" s="226">
        <v>37.799999999999997</v>
      </c>
      <c r="I110" s="227"/>
      <c r="J110" s="223"/>
      <c r="K110" s="223"/>
      <c r="L110" s="228"/>
      <c r="M110" s="229"/>
      <c r="N110" s="230"/>
      <c r="O110" s="230"/>
      <c r="P110" s="230"/>
      <c r="Q110" s="230"/>
      <c r="R110" s="230"/>
      <c r="S110" s="230"/>
      <c r="T110" s="231"/>
      <c r="AT110" s="232" t="s">
        <v>176</v>
      </c>
      <c r="AU110" s="232" t="s">
        <v>81</v>
      </c>
      <c r="AV110" s="15" t="s">
        <v>165</v>
      </c>
      <c r="AW110" s="15" t="s">
        <v>34</v>
      </c>
      <c r="AX110" s="15" t="s">
        <v>79</v>
      </c>
      <c r="AY110" s="232" t="s">
        <v>158</v>
      </c>
    </row>
    <row r="111" spans="1:65" s="2" customFormat="1" ht="24.25" customHeight="1">
      <c r="A111" s="37"/>
      <c r="B111" s="38"/>
      <c r="C111" s="181" t="s">
        <v>195</v>
      </c>
      <c r="D111" s="181" t="s">
        <v>160</v>
      </c>
      <c r="E111" s="182" t="s">
        <v>2289</v>
      </c>
      <c r="F111" s="183" t="s">
        <v>2290</v>
      </c>
      <c r="G111" s="184" t="s">
        <v>163</v>
      </c>
      <c r="H111" s="185">
        <v>42</v>
      </c>
      <c r="I111" s="186"/>
      <c r="J111" s="187">
        <f>ROUND(I111*H111,2)</f>
        <v>0</v>
      </c>
      <c r="K111" s="183" t="s">
        <v>19</v>
      </c>
      <c r="L111" s="42"/>
      <c r="M111" s="188" t="s">
        <v>19</v>
      </c>
      <c r="N111" s="189" t="s">
        <v>43</v>
      </c>
      <c r="O111" s="67"/>
      <c r="P111" s="190">
        <f>O111*H111</f>
        <v>0</v>
      </c>
      <c r="Q111" s="190">
        <v>0</v>
      </c>
      <c r="R111" s="190">
        <f>Q111*H111</f>
        <v>0</v>
      </c>
      <c r="S111" s="190">
        <v>0</v>
      </c>
      <c r="T111" s="191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192" t="s">
        <v>165</v>
      </c>
      <c r="AT111" s="192" t="s">
        <v>160</v>
      </c>
      <c r="AU111" s="192" t="s">
        <v>81</v>
      </c>
      <c r="AY111" s="20" t="s">
        <v>158</v>
      </c>
      <c r="BE111" s="193">
        <f>IF(N111="základní",J111,0)</f>
        <v>0</v>
      </c>
      <c r="BF111" s="193">
        <f>IF(N111="snížená",J111,0)</f>
        <v>0</v>
      </c>
      <c r="BG111" s="193">
        <f>IF(N111="zákl. přenesená",J111,0)</f>
        <v>0</v>
      </c>
      <c r="BH111" s="193">
        <f>IF(N111="sníž. přenesená",J111,0)</f>
        <v>0</v>
      </c>
      <c r="BI111" s="193">
        <f>IF(N111="nulová",J111,0)</f>
        <v>0</v>
      </c>
      <c r="BJ111" s="20" t="s">
        <v>79</v>
      </c>
      <c r="BK111" s="193">
        <f>ROUND(I111*H111,2)</f>
        <v>0</v>
      </c>
      <c r="BL111" s="20" t="s">
        <v>165</v>
      </c>
      <c r="BM111" s="192" t="s">
        <v>2291</v>
      </c>
    </row>
    <row r="112" spans="1:65" s="2" customFormat="1" ht="18">
      <c r="A112" s="37"/>
      <c r="B112" s="38"/>
      <c r="C112" s="39"/>
      <c r="D112" s="194" t="s">
        <v>167</v>
      </c>
      <c r="E112" s="39"/>
      <c r="F112" s="195" t="s">
        <v>2292</v>
      </c>
      <c r="G112" s="39"/>
      <c r="H112" s="39"/>
      <c r="I112" s="196"/>
      <c r="J112" s="39"/>
      <c r="K112" s="39"/>
      <c r="L112" s="42"/>
      <c r="M112" s="197"/>
      <c r="N112" s="198"/>
      <c r="O112" s="67"/>
      <c r="P112" s="67"/>
      <c r="Q112" s="67"/>
      <c r="R112" s="67"/>
      <c r="S112" s="67"/>
      <c r="T112" s="68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20" t="s">
        <v>167</v>
      </c>
      <c r="AU112" s="20" t="s">
        <v>81</v>
      </c>
    </row>
    <row r="113" spans="1:65" s="14" customFormat="1">
      <c r="B113" s="211"/>
      <c r="C113" s="212"/>
      <c r="D113" s="194" t="s">
        <v>176</v>
      </c>
      <c r="E113" s="213" t="s">
        <v>19</v>
      </c>
      <c r="F113" s="214" t="s">
        <v>2293</v>
      </c>
      <c r="G113" s="212"/>
      <c r="H113" s="215">
        <v>42</v>
      </c>
      <c r="I113" s="216"/>
      <c r="J113" s="212"/>
      <c r="K113" s="212"/>
      <c r="L113" s="217"/>
      <c r="M113" s="218"/>
      <c r="N113" s="219"/>
      <c r="O113" s="219"/>
      <c r="P113" s="219"/>
      <c r="Q113" s="219"/>
      <c r="R113" s="219"/>
      <c r="S113" s="219"/>
      <c r="T113" s="220"/>
      <c r="AT113" s="221" t="s">
        <v>176</v>
      </c>
      <c r="AU113" s="221" t="s">
        <v>81</v>
      </c>
      <c r="AV113" s="14" t="s">
        <v>81</v>
      </c>
      <c r="AW113" s="14" t="s">
        <v>34</v>
      </c>
      <c r="AX113" s="14" t="s">
        <v>72</v>
      </c>
      <c r="AY113" s="221" t="s">
        <v>158</v>
      </c>
    </row>
    <row r="114" spans="1:65" s="15" customFormat="1">
      <c r="B114" s="222"/>
      <c r="C114" s="223"/>
      <c r="D114" s="194" t="s">
        <v>176</v>
      </c>
      <c r="E114" s="224" t="s">
        <v>19</v>
      </c>
      <c r="F114" s="225" t="s">
        <v>179</v>
      </c>
      <c r="G114" s="223"/>
      <c r="H114" s="226">
        <v>42</v>
      </c>
      <c r="I114" s="227"/>
      <c r="J114" s="223"/>
      <c r="K114" s="223"/>
      <c r="L114" s="228"/>
      <c r="M114" s="229"/>
      <c r="N114" s="230"/>
      <c r="O114" s="230"/>
      <c r="P114" s="230"/>
      <c r="Q114" s="230"/>
      <c r="R114" s="230"/>
      <c r="S114" s="230"/>
      <c r="T114" s="231"/>
      <c r="AT114" s="232" t="s">
        <v>176</v>
      </c>
      <c r="AU114" s="232" t="s">
        <v>81</v>
      </c>
      <c r="AV114" s="15" t="s">
        <v>165</v>
      </c>
      <c r="AW114" s="15" t="s">
        <v>34</v>
      </c>
      <c r="AX114" s="15" t="s">
        <v>79</v>
      </c>
      <c r="AY114" s="232" t="s">
        <v>158</v>
      </c>
    </row>
    <row r="115" spans="1:65" s="2" customFormat="1" ht="24.25" customHeight="1">
      <c r="A115" s="37"/>
      <c r="B115" s="38"/>
      <c r="C115" s="233" t="s">
        <v>204</v>
      </c>
      <c r="D115" s="233" t="s">
        <v>220</v>
      </c>
      <c r="E115" s="234" t="s">
        <v>2294</v>
      </c>
      <c r="F115" s="235" t="s">
        <v>1003</v>
      </c>
      <c r="G115" s="236" t="s">
        <v>191</v>
      </c>
      <c r="H115" s="237">
        <v>96</v>
      </c>
      <c r="I115" s="238"/>
      <c r="J115" s="239">
        <f>ROUND(I115*H115,2)</f>
        <v>0</v>
      </c>
      <c r="K115" s="235" t="s">
        <v>19</v>
      </c>
      <c r="L115" s="240"/>
      <c r="M115" s="241" t="s">
        <v>19</v>
      </c>
      <c r="N115" s="242" t="s">
        <v>43</v>
      </c>
      <c r="O115" s="67"/>
      <c r="P115" s="190">
        <f>O115*H115</f>
        <v>0</v>
      </c>
      <c r="Q115" s="190">
        <v>7.7999999999999999E-4</v>
      </c>
      <c r="R115" s="190">
        <f>Q115*H115</f>
        <v>7.4880000000000002E-2</v>
      </c>
      <c r="S115" s="190">
        <v>0</v>
      </c>
      <c r="T115" s="191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192" t="s">
        <v>219</v>
      </c>
      <c r="AT115" s="192" t="s">
        <v>220</v>
      </c>
      <c r="AU115" s="192" t="s">
        <v>81</v>
      </c>
      <c r="AY115" s="20" t="s">
        <v>158</v>
      </c>
      <c r="BE115" s="193">
        <f>IF(N115="základní",J115,0)</f>
        <v>0</v>
      </c>
      <c r="BF115" s="193">
        <f>IF(N115="snížená",J115,0)</f>
        <v>0</v>
      </c>
      <c r="BG115" s="193">
        <f>IF(N115="zákl. přenesená",J115,0)</f>
        <v>0</v>
      </c>
      <c r="BH115" s="193">
        <f>IF(N115="sníž. přenesená",J115,0)</f>
        <v>0</v>
      </c>
      <c r="BI115" s="193">
        <f>IF(N115="nulová",J115,0)</f>
        <v>0</v>
      </c>
      <c r="BJ115" s="20" t="s">
        <v>79</v>
      </c>
      <c r="BK115" s="193">
        <f>ROUND(I115*H115,2)</f>
        <v>0</v>
      </c>
      <c r="BL115" s="20" t="s">
        <v>165</v>
      </c>
      <c r="BM115" s="192" t="s">
        <v>2295</v>
      </c>
    </row>
    <row r="116" spans="1:65" s="2" customFormat="1">
      <c r="A116" s="37"/>
      <c r="B116" s="38"/>
      <c r="C116" s="39"/>
      <c r="D116" s="194" t="s">
        <v>167</v>
      </c>
      <c r="E116" s="39"/>
      <c r="F116" s="195" t="s">
        <v>1003</v>
      </c>
      <c r="G116" s="39"/>
      <c r="H116" s="39"/>
      <c r="I116" s="196"/>
      <c r="J116" s="39"/>
      <c r="K116" s="39"/>
      <c r="L116" s="42"/>
      <c r="M116" s="197"/>
      <c r="N116" s="198"/>
      <c r="O116" s="67"/>
      <c r="P116" s="67"/>
      <c r="Q116" s="67"/>
      <c r="R116" s="67"/>
      <c r="S116" s="67"/>
      <c r="T116" s="68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20" t="s">
        <v>167</v>
      </c>
      <c r="AU116" s="20" t="s">
        <v>81</v>
      </c>
    </row>
    <row r="117" spans="1:65" s="14" customFormat="1">
      <c r="B117" s="211"/>
      <c r="C117" s="212"/>
      <c r="D117" s="194" t="s">
        <v>176</v>
      </c>
      <c r="E117" s="213" t="s">
        <v>19</v>
      </c>
      <c r="F117" s="214" t="s">
        <v>2296</v>
      </c>
      <c r="G117" s="212"/>
      <c r="H117" s="215">
        <v>30</v>
      </c>
      <c r="I117" s="216"/>
      <c r="J117" s="212"/>
      <c r="K117" s="212"/>
      <c r="L117" s="217"/>
      <c r="M117" s="218"/>
      <c r="N117" s="219"/>
      <c r="O117" s="219"/>
      <c r="P117" s="219"/>
      <c r="Q117" s="219"/>
      <c r="R117" s="219"/>
      <c r="S117" s="219"/>
      <c r="T117" s="220"/>
      <c r="AT117" s="221" t="s">
        <v>176</v>
      </c>
      <c r="AU117" s="221" t="s">
        <v>81</v>
      </c>
      <c r="AV117" s="14" t="s">
        <v>81</v>
      </c>
      <c r="AW117" s="14" t="s">
        <v>34</v>
      </c>
      <c r="AX117" s="14" t="s">
        <v>72</v>
      </c>
      <c r="AY117" s="221" t="s">
        <v>158</v>
      </c>
    </row>
    <row r="118" spans="1:65" s="14" customFormat="1">
      <c r="B118" s="211"/>
      <c r="C118" s="212"/>
      <c r="D118" s="194" t="s">
        <v>176</v>
      </c>
      <c r="E118" s="213" t="s">
        <v>19</v>
      </c>
      <c r="F118" s="214" t="s">
        <v>2297</v>
      </c>
      <c r="G118" s="212"/>
      <c r="H118" s="215">
        <v>40</v>
      </c>
      <c r="I118" s="216"/>
      <c r="J118" s="212"/>
      <c r="K118" s="212"/>
      <c r="L118" s="217"/>
      <c r="M118" s="218"/>
      <c r="N118" s="219"/>
      <c r="O118" s="219"/>
      <c r="P118" s="219"/>
      <c r="Q118" s="219"/>
      <c r="R118" s="219"/>
      <c r="S118" s="219"/>
      <c r="T118" s="220"/>
      <c r="AT118" s="221" t="s">
        <v>176</v>
      </c>
      <c r="AU118" s="221" t="s">
        <v>81</v>
      </c>
      <c r="AV118" s="14" t="s">
        <v>81</v>
      </c>
      <c r="AW118" s="14" t="s">
        <v>34</v>
      </c>
      <c r="AX118" s="14" t="s">
        <v>72</v>
      </c>
      <c r="AY118" s="221" t="s">
        <v>158</v>
      </c>
    </row>
    <row r="119" spans="1:65" s="14" customFormat="1">
      <c r="B119" s="211"/>
      <c r="C119" s="212"/>
      <c r="D119" s="194" t="s">
        <v>176</v>
      </c>
      <c r="E119" s="213" t="s">
        <v>19</v>
      </c>
      <c r="F119" s="214" t="s">
        <v>2298</v>
      </c>
      <c r="G119" s="212"/>
      <c r="H119" s="215">
        <v>26</v>
      </c>
      <c r="I119" s="216"/>
      <c r="J119" s="212"/>
      <c r="K119" s="212"/>
      <c r="L119" s="217"/>
      <c r="M119" s="218"/>
      <c r="N119" s="219"/>
      <c r="O119" s="219"/>
      <c r="P119" s="219"/>
      <c r="Q119" s="219"/>
      <c r="R119" s="219"/>
      <c r="S119" s="219"/>
      <c r="T119" s="220"/>
      <c r="AT119" s="221" t="s">
        <v>176</v>
      </c>
      <c r="AU119" s="221" t="s">
        <v>81</v>
      </c>
      <c r="AV119" s="14" t="s">
        <v>81</v>
      </c>
      <c r="AW119" s="14" t="s">
        <v>34</v>
      </c>
      <c r="AX119" s="14" t="s">
        <v>72</v>
      </c>
      <c r="AY119" s="221" t="s">
        <v>158</v>
      </c>
    </row>
    <row r="120" spans="1:65" s="15" customFormat="1">
      <c r="B120" s="222"/>
      <c r="C120" s="223"/>
      <c r="D120" s="194" t="s">
        <v>176</v>
      </c>
      <c r="E120" s="224" t="s">
        <v>19</v>
      </c>
      <c r="F120" s="225" t="s">
        <v>179</v>
      </c>
      <c r="G120" s="223"/>
      <c r="H120" s="226">
        <v>96</v>
      </c>
      <c r="I120" s="227"/>
      <c r="J120" s="223"/>
      <c r="K120" s="223"/>
      <c r="L120" s="228"/>
      <c r="M120" s="229"/>
      <c r="N120" s="230"/>
      <c r="O120" s="230"/>
      <c r="P120" s="230"/>
      <c r="Q120" s="230"/>
      <c r="R120" s="230"/>
      <c r="S120" s="230"/>
      <c r="T120" s="231"/>
      <c r="AT120" s="232" t="s">
        <v>176</v>
      </c>
      <c r="AU120" s="232" t="s">
        <v>81</v>
      </c>
      <c r="AV120" s="15" t="s">
        <v>165</v>
      </c>
      <c r="AW120" s="15" t="s">
        <v>34</v>
      </c>
      <c r="AX120" s="15" t="s">
        <v>79</v>
      </c>
      <c r="AY120" s="232" t="s">
        <v>158</v>
      </c>
    </row>
    <row r="121" spans="1:65" s="12" customFormat="1" ht="22.9" customHeight="1">
      <c r="B121" s="165"/>
      <c r="C121" s="166"/>
      <c r="D121" s="167" t="s">
        <v>71</v>
      </c>
      <c r="E121" s="179" t="s">
        <v>1099</v>
      </c>
      <c r="F121" s="179" t="s">
        <v>1100</v>
      </c>
      <c r="G121" s="166"/>
      <c r="H121" s="166"/>
      <c r="I121" s="169"/>
      <c r="J121" s="180">
        <f>BK121</f>
        <v>0</v>
      </c>
      <c r="K121" s="166"/>
      <c r="L121" s="171"/>
      <c r="M121" s="172"/>
      <c r="N121" s="173"/>
      <c r="O121" s="173"/>
      <c r="P121" s="174">
        <f>SUM(P122:P126)</f>
        <v>0</v>
      </c>
      <c r="Q121" s="173"/>
      <c r="R121" s="174">
        <f>SUM(R122:R126)</f>
        <v>0</v>
      </c>
      <c r="S121" s="173"/>
      <c r="T121" s="175">
        <f>SUM(T122:T126)</f>
        <v>0</v>
      </c>
      <c r="AR121" s="176" t="s">
        <v>180</v>
      </c>
      <c r="AT121" s="177" t="s">
        <v>71</v>
      </c>
      <c r="AU121" s="177" t="s">
        <v>79</v>
      </c>
      <c r="AY121" s="176" t="s">
        <v>158</v>
      </c>
      <c r="BK121" s="178">
        <f>SUM(BK122:BK126)</f>
        <v>0</v>
      </c>
    </row>
    <row r="122" spans="1:65" s="2" customFormat="1" ht="24.25" customHeight="1">
      <c r="A122" s="37"/>
      <c r="B122" s="38"/>
      <c r="C122" s="181" t="s">
        <v>211</v>
      </c>
      <c r="D122" s="181" t="s">
        <v>160</v>
      </c>
      <c r="E122" s="182" t="s">
        <v>2299</v>
      </c>
      <c r="F122" s="183" t="s">
        <v>2300</v>
      </c>
      <c r="G122" s="184" t="s">
        <v>191</v>
      </c>
      <c r="H122" s="185">
        <v>70</v>
      </c>
      <c r="I122" s="186"/>
      <c r="J122" s="187">
        <f>ROUND(I122*H122,2)</f>
        <v>0</v>
      </c>
      <c r="K122" s="183" t="s">
        <v>19</v>
      </c>
      <c r="L122" s="42"/>
      <c r="M122" s="188" t="s">
        <v>19</v>
      </c>
      <c r="N122" s="189" t="s">
        <v>43</v>
      </c>
      <c r="O122" s="67"/>
      <c r="P122" s="190">
        <f>O122*H122</f>
        <v>0</v>
      </c>
      <c r="Q122" s="190">
        <v>0</v>
      </c>
      <c r="R122" s="190">
        <f>Q122*H122</f>
        <v>0</v>
      </c>
      <c r="S122" s="190">
        <v>0</v>
      </c>
      <c r="T122" s="191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192" t="s">
        <v>618</v>
      </c>
      <c r="AT122" s="192" t="s">
        <v>160</v>
      </c>
      <c r="AU122" s="192" t="s">
        <v>81</v>
      </c>
      <c r="AY122" s="20" t="s">
        <v>158</v>
      </c>
      <c r="BE122" s="193">
        <f>IF(N122="základní",J122,0)</f>
        <v>0</v>
      </c>
      <c r="BF122" s="193">
        <f>IF(N122="snížená",J122,0)</f>
        <v>0</v>
      </c>
      <c r="BG122" s="193">
        <f>IF(N122="zákl. přenesená",J122,0)</f>
        <v>0</v>
      </c>
      <c r="BH122" s="193">
        <f>IF(N122="sníž. přenesená",J122,0)</f>
        <v>0</v>
      </c>
      <c r="BI122" s="193">
        <f>IF(N122="nulová",J122,0)</f>
        <v>0</v>
      </c>
      <c r="BJ122" s="20" t="s">
        <v>79</v>
      </c>
      <c r="BK122" s="193">
        <f>ROUND(I122*H122,2)</f>
        <v>0</v>
      </c>
      <c r="BL122" s="20" t="s">
        <v>618</v>
      </c>
      <c r="BM122" s="192" t="s">
        <v>2301</v>
      </c>
    </row>
    <row r="123" spans="1:65" s="2" customFormat="1" ht="18">
      <c r="A123" s="37"/>
      <c r="B123" s="38"/>
      <c r="C123" s="39"/>
      <c r="D123" s="194" t="s">
        <v>167</v>
      </c>
      <c r="E123" s="39"/>
      <c r="F123" s="195" t="s">
        <v>2302</v>
      </c>
      <c r="G123" s="39"/>
      <c r="H123" s="39"/>
      <c r="I123" s="196"/>
      <c r="J123" s="39"/>
      <c r="K123" s="39"/>
      <c r="L123" s="42"/>
      <c r="M123" s="197"/>
      <c r="N123" s="198"/>
      <c r="O123" s="67"/>
      <c r="P123" s="67"/>
      <c r="Q123" s="67"/>
      <c r="R123" s="67"/>
      <c r="S123" s="67"/>
      <c r="T123" s="68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20" t="s">
        <v>167</v>
      </c>
      <c r="AU123" s="20" t="s">
        <v>81</v>
      </c>
    </row>
    <row r="124" spans="1:65" s="14" customFormat="1">
      <c r="B124" s="211"/>
      <c r="C124" s="212"/>
      <c r="D124" s="194" t="s">
        <v>176</v>
      </c>
      <c r="E124" s="213" t="s">
        <v>19</v>
      </c>
      <c r="F124" s="214" t="s">
        <v>2296</v>
      </c>
      <c r="G124" s="212"/>
      <c r="H124" s="215">
        <v>30</v>
      </c>
      <c r="I124" s="216"/>
      <c r="J124" s="212"/>
      <c r="K124" s="212"/>
      <c r="L124" s="217"/>
      <c r="M124" s="218"/>
      <c r="N124" s="219"/>
      <c r="O124" s="219"/>
      <c r="P124" s="219"/>
      <c r="Q124" s="219"/>
      <c r="R124" s="219"/>
      <c r="S124" s="219"/>
      <c r="T124" s="220"/>
      <c r="AT124" s="221" t="s">
        <v>176</v>
      </c>
      <c r="AU124" s="221" t="s">
        <v>81</v>
      </c>
      <c r="AV124" s="14" t="s">
        <v>81</v>
      </c>
      <c r="AW124" s="14" t="s">
        <v>34</v>
      </c>
      <c r="AX124" s="14" t="s">
        <v>72</v>
      </c>
      <c r="AY124" s="221" t="s">
        <v>158</v>
      </c>
    </row>
    <row r="125" spans="1:65" s="14" customFormat="1">
      <c r="B125" s="211"/>
      <c r="C125" s="212"/>
      <c r="D125" s="194" t="s">
        <v>176</v>
      </c>
      <c r="E125" s="213" t="s">
        <v>19</v>
      </c>
      <c r="F125" s="214" t="s">
        <v>2297</v>
      </c>
      <c r="G125" s="212"/>
      <c r="H125" s="215">
        <v>40</v>
      </c>
      <c r="I125" s="216"/>
      <c r="J125" s="212"/>
      <c r="K125" s="212"/>
      <c r="L125" s="217"/>
      <c r="M125" s="218"/>
      <c r="N125" s="219"/>
      <c r="O125" s="219"/>
      <c r="P125" s="219"/>
      <c r="Q125" s="219"/>
      <c r="R125" s="219"/>
      <c r="S125" s="219"/>
      <c r="T125" s="220"/>
      <c r="AT125" s="221" t="s">
        <v>176</v>
      </c>
      <c r="AU125" s="221" t="s">
        <v>81</v>
      </c>
      <c r="AV125" s="14" t="s">
        <v>81</v>
      </c>
      <c r="AW125" s="14" t="s">
        <v>34</v>
      </c>
      <c r="AX125" s="14" t="s">
        <v>72</v>
      </c>
      <c r="AY125" s="221" t="s">
        <v>158</v>
      </c>
    </row>
    <row r="126" spans="1:65" s="15" customFormat="1">
      <c r="B126" s="222"/>
      <c r="C126" s="223"/>
      <c r="D126" s="194" t="s">
        <v>176</v>
      </c>
      <c r="E126" s="224" t="s">
        <v>19</v>
      </c>
      <c r="F126" s="225" t="s">
        <v>179</v>
      </c>
      <c r="G126" s="223"/>
      <c r="H126" s="226">
        <v>70</v>
      </c>
      <c r="I126" s="227"/>
      <c r="J126" s="223"/>
      <c r="K126" s="223"/>
      <c r="L126" s="228"/>
      <c r="M126" s="229"/>
      <c r="N126" s="230"/>
      <c r="O126" s="230"/>
      <c r="P126" s="230"/>
      <c r="Q126" s="230"/>
      <c r="R126" s="230"/>
      <c r="S126" s="230"/>
      <c r="T126" s="231"/>
      <c r="AT126" s="232" t="s">
        <v>176</v>
      </c>
      <c r="AU126" s="232" t="s">
        <v>81</v>
      </c>
      <c r="AV126" s="15" t="s">
        <v>165</v>
      </c>
      <c r="AW126" s="15" t="s">
        <v>34</v>
      </c>
      <c r="AX126" s="15" t="s">
        <v>79</v>
      </c>
      <c r="AY126" s="232" t="s">
        <v>158</v>
      </c>
    </row>
    <row r="127" spans="1:65" s="12" customFormat="1" ht="25.9" customHeight="1">
      <c r="B127" s="165"/>
      <c r="C127" s="166"/>
      <c r="D127" s="167" t="s">
        <v>71</v>
      </c>
      <c r="E127" s="168" t="s">
        <v>788</v>
      </c>
      <c r="F127" s="168" t="s">
        <v>789</v>
      </c>
      <c r="G127" s="166"/>
      <c r="H127" s="166"/>
      <c r="I127" s="169"/>
      <c r="J127" s="170">
        <f>BK127</f>
        <v>0</v>
      </c>
      <c r="K127" s="166"/>
      <c r="L127" s="171"/>
      <c r="M127" s="172"/>
      <c r="N127" s="173"/>
      <c r="O127" s="173"/>
      <c r="P127" s="174">
        <f>SUM(P128:P147)</f>
        <v>0</v>
      </c>
      <c r="Q127" s="173"/>
      <c r="R127" s="174">
        <f>SUM(R128:R147)</f>
        <v>0</v>
      </c>
      <c r="S127" s="173"/>
      <c r="T127" s="175">
        <f>SUM(T128:T147)</f>
        <v>0</v>
      </c>
      <c r="AR127" s="176" t="s">
        <v>165</v>
      </c>
      <c r="AT127" s="177" t="s">
        <v>71</v>
      </c>
      <c r="AU127" s="177" t="s">
        <v>72</v>
      </c>
      <c r="AY127" s="176" t="s">
        <v>158</v>
      </c>
      <c r="BK127" s="178">
        <f>SUM(BK128:BK147)</f>
        <v>0</v>
      </c>
    </row>
    <row r="128" spans="1:65" s="2" customFormat="1" ht="16.5" customHeight="1">
      <c r="A128" s="37"/>
      <c r="B128" s="38"/>
      <c r="C128" s="181" t="s">
        <v>219</v>
      </c>
      <c r="D128" s="181" t="s">
        <v>160</v>
      </c>
      <c r="E128" s="182" t="s">
        <v>2303</v>
      </c>
      <c r="F128" s="183" t="s">
        <v>2304</v>
      </c>
      <c r="G128" s="184" t="s">
        <v>191</v>
      </c>
      <c r="H128" s="185">
        <v>70</v>
      </c>
      <c r="I128" s="186"/>
      <c r="J128" s="187">
        <f>ROUND(I128*H128,2)</f>
        <v>0</v>
      </c>
      <c r="K128" s="183" t="s">
        <v>805</v>
      </c>
      <c r="L128" s="42"/>
      <c r="M128" s="188" t="s">
        <v>19</v>
      </c>
      <c r="N128" s="189" t="s">
        <v>43</v>
      </c>
      <c r="O128" s="67"/>
      <c r="P128" s="190">
        <f>O128*H128</f>
        <v>0</v>
      </c>
      <c r="Q128" s="190">
        <v>0</v>
      </c>
      <c r="R128" s="190">
        <f>Q128*H128</f>
        <v>0</v>
      </c>
      <c r="S128" s="190">
        <v>0</v>
      </c>
      <c r="T128" s="191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92" t="s">
        <v>794</v>
      </c>
      <c r="AT128" s="192" t="s">
        <v>160</v>
      </c>
      <c r="AU128" s="192" t="s">
        <v>79</v>
      </c>
      <c r="AY128" s="20" t="s">
        <v>158</v>
      </c>
      <c r="BE128" s="193">
        <f>IF(N128="základní",J128,0)</f>
        <v>0</v>
      </c>
      <c r="BF128" s="193">
        <f>IF(N128="snížená",J128,0)</f>
        <v>0</v>
      </c>
      <c r="BG128" s="193">
        <f>IF(N128="zákl. přenesená",J128,0)</f>
        <v>0</v>
      </c>
      <c r="BH128" s="193">
        <f>IF(N128="sníž. přenesená",J128,0)</f>
        <v>0</v>
      </c>
      <c r="BI128" s="193">
        <f>IF(N128="nulová",J128,0)</f>
        <v>0</v>
      </c>
      <c r="BJ128" s="20" t="s">
        <v>79</v>
      </c>
      <c r="BK128" s="193">
        <f>ROUND(I128*H128,2)</f>
        <v>0</v>
      </c>
      <c r="BL128" s="20" t="s">
        <v>794</v>
      </c>
      <c r="BM128" s="192" t="s">
        <v>2305</v>
      </c>
    </row>
    <row r="129" spans="1:65" s="2" customFormat="1">
      <c r="A129" s="37"/>
      <c r="B129" s="38"/>
      <c r="C129" s="39"/>
      <c r="D129" s="194" t="s">
        <v>167</v>
      </c>
      <c r="E129" s="39"/>
      <c r="F129" s="195" t="s">
        <v>2304</v>
      </c>
      <c r="G129" s="39"/>
      <c r="H129" s="39"/>
      <c r="I129" s="196"/>
      <c r="J129" s="39"/>
      <c r="K129" s="39"/>
      <c r="L129" s="42"/>
      <c r="M129" s="197"/>
      <c r="N129" s="198"/>
      <c r="O129" s="67"/>
      <c r="P129" s="67"/>
      <c r="Q129" s="67"/>
      <c r="R129" s="67"/>
      <c r="S129" s="67"/>
      <c r="T129" s="68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20" t="s">
        <v>167</v>
      </c>
      <c r="AU129" s="20" t="s">
        <v>79</v>
      </c>
    </row>
    <row r="130" spans="1:65" s="14" customFormat="1">
      <c r="B130" s="211"/>
      <c r="C130" s="212"/>
      <c r="D130" s="194" t="s">
        <v>176</v>
      </c>
      <c r="E130" s="213" t="s">
        <v>19</v>
      </c>
      <c r="F130" s="214" t="s">
        <v>2296</v>
      </c>
      <c r="G130" s="212"/>
      <c r="H130" s="215">
        <v>30</v>
      </c>
      <c r="I130" s="216"/>
      <c r="J130" s="212"/>
      <c r="K130" s="212"/>
      <c r="L130" s="217"/>
      <c r="M130" s="218"/>
      <c r="N130" s="219"/>
      <c r="O130" s="219"/>
      <c r="P130" s="219"/>
      <c r="Q130" s="219"/>
      <c r="R130" s="219"/>
      <c r="S130" s="219"/>
      <c r="T130" s="220"/>
      <c r="AT130" s="221" t="s">
        <v>176</v>
      </c>
      <c r="AU130" s="221" t="s">
        <v>79</v>
      </c>
      <c r="AV130" s="14" t="s">
        <v>81</v>
      </c>
      <c r="AW130" s="14" t="s">
        <v>34</v>
      </c>
      <c r="AX130" s="14" t="s">
        <v>72</v>
      </c>
      <c r="AY130" s="221" t="s">
        <v>158</v>
      </c>
    </row>
    <row r="131" spans="1:65" s="14" customFormat="1">
      <c r="B131" s="211"/>
      <c r="C131" s="212"/>
      <c r="D131" s="194" t="s">
        <v>176</v>
      </c>
      <c r="E131" s="213" t="s">
        <v>19</v>
      </c>
      <c r="F131" s="214" t="s">
        <v>2297</v>
      </c>
      <c r="G131" s="212"/>
      <c r="H131" s="215">
        <v>40</v>
      </c>
      <c r="I131" s="216"/>
      <c r="J131" s="212"/>
      <c r="K131" s="212"/>
      <c r="L131" s="217"/>
      <c r="M131" s="218"/>
      <c r="N131" s="219"/>
      <c r="O131" s="219"/>
      <c r="P131" s="219"/>
      <c r="Q131" s="219"/>
      <c r="R131" s="219"/>
      <c r="S131" s="219"/>
      <c r="T131" s="220"/>
      <c r="AT131" s="221" t="s">
        <v>176</v>
      </c>
      <c r="AU131" s="221" t="s">
        <v>79</v>
      </c>
      <c r="AV131" s="14" t="s">
        <v>81</v>
      </c>
      <c r="AW131" s="14" t="s">
        <v>34</v>
      </c>
      <c r="AX131" s="14" t="s">
        <v>72</v>
      </c>
      <c r="AY131" s="221" t="s">
        <v>158</v>
      </c>
    </row>
    <row r="132" spans="1:65" s="15" customFormat="1">
      <c r="B132" s="222"/>
      <c r="C132" s="223"/>
      <c r="D132" s="194" t="s">
        <v>176</v>
      </c>
      <c r="E132" s="224" t="s">
        <v>19</v>
      </c>
      <c r="F132" s="225" t="s">
        <v>179</v>
      </c>
      <c r="G132" s="223"/>
      <c r="H132" s="226">
        <v>70</v>
      </c>
      <c r="I132" s="227"/>
      <c r="J132" s="223"/>
      <c r="K132" s="223"/>
      <c r="L132" s="228"/>
      <c r="M132" s="229"/>
      <c r="N132" s="230"/>
      <c r="O132" s="230"/>
      <c r="P132" s="230"/>
      <c r="Q132" s="230"/>
      <c r="R132" s="230"/>
      <c r="S132" s="230"/>
      <c r="T132" s="231"/>
      <c r="AT132" s="232" t="s">
        <v>176</v>
      </c>
      <c r="AU132" s="232" t="s">
        <v>79</v>
      </c>
      <c r="AV132" s="15" t="s">
        <v>165</v>
      </c>
      <c r="AW132" s="15" t="s">
        <v>34</v>
      </c>
      <c r="AX132" s="15" t="s">
        <v>79</v>
      </c>
      <c r="AY132" s="232" t="s">
        <v>158</v>
      </c>
    </row>
    <row r="133" spans="1:65" s="2" customFormat="1" ht="24.25" customHeight="1">
      <c r="A133" s="37"/>
      <c r="B133" s="38"/>
      <c r="C133" s="181" t="s">
        <v>227</v>
      </c>
      <c r="D133" s="181" t="s">
        <v>160</v>
      </c>
      <c r="E133" s="182" t="s">
        <v>2306</v>
      </c>
      <c r="F133" s="183" t="s">
        <v>2307</v>
      </c>
      <c r="G133" s="184" t="s">
        <v>375</v>
      </c>
      <c r="H133" s="185">
        <v>36</v>
      </c>
      <c r="I133" s="186"/>
      <c r="J133" s="187">
        <f>ROUND(I133*H133,2)</f>
        <v>0</v>
      </c>
      <c r="K133" s="183" t="s">
        <v>805</v>
      </c>
      <c r="L133" s="42"/>
      <c r="M133" s="188" t="s">
        <v>19</v>
      </c>
      <c r="N133" s="189" t="s">
        <v>43</v>
      </c>
      <c r="O133" s="67"/>
      <c r="P133" s="190">
        <f>O133*H133</f>
        <v>0</v>
      </c>
      <c r="Q133" s="190">
        <v>0</v>
      </c>
      <c r="R133" s="190">
        <f>Q133*H133</f>
        <v>0</v>
      </c>
      <c r="S133" s="190">
        <v>0</v>
      </c>
      <c r="T133" s="191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92" t="s">
        <v>794</v>
      </c>
      <c r="AT133" s="192" t="s">
        <v>160</v>
      </c>
      <c r="AU133" s="192" t="s">
        <v>79</v>
      </c>
      <c r="AY133" s="20" t="s">
        <v>158</v>
      </c>
      <c r="BE133" s="193">
        <f>IF(N133="základní",J133,0)</f>
        <v>0</v>
      </c>
      <c r="BF133" s="193">
        <f>IF(N133="snížená",J133,0)</f>
        <v>0</v>
      </c>
      <c r="BG133" s="193">
        <f>IF(N133="zákl. přenesená",J133,0)</f>
        <v>0</v>
      </c>
      <c r="BH133" s="193">
        <f>IF(N133="sníž. přenesená",J133,0)</f>
        <v>0</v>
      </c>
      <c r="BI133" s="193">
        <f>IF(N133="nulová",J133,0)</f>
        <v>0</v>
      </c>
      <c r="BJ133" s="20" t="s">
        <v>79</v>
      </c>
      <c r="BK133" s="193">
        <f>ROUND(I133*H133,2)</f>
        <v>0</v>
      </c>
      <c r="BL133" s="20" t="s">
        <v>794</v>
      </c>
      <c r="BM133" s="192" t="s">
        <v>2308</v>
      </c>
    </row>
    <row r="134" spans="1:65" s="2" customFormat="1">
      <c r="A134" s="37"/>
      <c r="B134" s="38"/>
      <c r="C134" s="39"/>
      <c r="D134" s="194" t="s">
        <v>167</v>
      </c>
      <c r="E134" s="39"/>
      <c r="F134" s="195" t="s">
        <v>2307</v>
      </c>
      <c r="G134" s="39"/>
      <c r="H134" s="39"/>
      <c r="I134" s="196"/>
      <c r="J134" s="39"/>
      <c r="K134" s="39"/>
      <c r="L134" s="42"/>
      <c r="M134" s="197"/>
      <c r="N134" s="198"/>
      <c r="O134" s="67"/>
      <c r="P134" s="67"/>
      <c r="Q134" s="67"/>
      <c r="R134" s="67"/>
      <c r="S134" s="67"/>
      <c r="T134" s="68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20" t="s">
        <v>167</v>
      </c>
      <c r="AU134" s="20" t="s">
        <v>79</v>
      </c>
    </row>
    <row r="135" spans="1:65" s="13" customFormat="1">
      <c r="B135" s="201"/>
      <c r="C135" s="202"/>
      <c r="D135" s="194" t="s">
        <v>176</v>
      </c>
      <c r="E135" s="203" t="s">
        <v>19</v>
      </c>
      <c r="F135" s="204" t="s">
        <v>2309</v>
      </c>
      <c r="G135" s="202"/>
      <c r="H135" s="203" t="s">
        <v>19</v>
      </c>
      <c r="I135" s="205"/>
      <c r="J135" s="202"/>
      <c r="K135" s="202"/>
      <c r="L135" s="206"/>
      <c r="M135" s="207"/>
      <c r="N135" s="208"/>
      <c r="O135" s="208"/>
      <c r="P135" s="208"/>
      <c r="Q135" s="208"/>
      <c r="R135" s="208"/>
      <c r="S135" s="208"/>
      <c r="T135" s="209"/>
      <c r="AT135" s="210" t="s">
        <v>176</v>
      </c>
      <c r="AU135" s="210" t="s">
        <v>79</v>
      </c>
      <c r="AV135" s="13" t="s">
        <v>79</v>
      </c>
      <c r="AW135" s="13" t="s">
        <v>34</v>
      </c>
      <c r="AX135" s="13" t="s">
        <v>72</v>
      </c>
      <c r="AY135" s="210" t="s">
        <v>158</v>
      </c>
    </row>
    <row r="136" spans="1:65" s="14" customFormat="1">
      <c r="B136" s="211"/>
      <c r="C136" s="212"/>
      <c r="D136" s="194" t="s">
        <v>176</v>
      </c>
      <c r="E136" s="213" t="s">
        <v>19</v>
      </c>
      <c r="F136" s="214" t="s">
        <v>2310</v>
      </c>
      <c r="G136" s="212"/>
      <c r="H136" s="215">
        <v>36</v>
      </c>
      <c r="I136" s="216"/>
      <c r="J136" s="212"/>
      <c r="K136" s="212"/>
      <c r="L136" s="217"/>
      <c r="M136" s="218"/>
      <c r="N136" s="219"/>
      <c r="O136" s="219"/>
      <c r="P136" s="219"/>
      <c r="Q136" s="219"/>
      <c r="R136" s="219"/>
      <c r="S136" s="219"/>
      <c r="T136" s="220"/>
      <c r="AT136" s="221" t="s">
        <v>176</v>
      </c>
      <c r="AU136" s="221" t="s">
        <v>79</v>
      </c>
      <c r="AV136" s="14" t="s">
        <v>81</v>
      </c>
      <c r="AW136" s="14" t="s">
        <v>34</v>
      </c>
      <c r="AX136" s="14" t="s">
        <v>72</v>
      </c>
      <c r="AY136" s="221" t="s">
        <v>158</v>
      </c>
    </row>
    <row r="137" spans="1:65" s="15" customFormat="1">
      <c r="B137" s="222"/>
      <c r="C137" s="223"/>
      <c r="D137" s="194" t="s">
        <v>176</v>
      </c>
      <c r="E137" s="224" t="s">
        <v>19</v>
      </c>
      <c r="F137" s="225" t="s">
        <v>179</v>
      </c>
      <c r="G137" s="223"/>
      <c r="H137" s="226">
        <v>36</v>
      </c>
      <c r="I137" s="227"/>
      <c r="J137" s="223"/>
      <c r="K137" s="223"/>
      <c r="L137" s="228"/>
      <c r="M137" s="229"/>
      <c r="N137" s="230"/>
      <c r="O137" s="230"/>
      <c r="P137" s="230"/>
      <c r="Q137" s="230"/>
      <c r="R137" s="230"/>
      <c r="S137" s="230"/>
      <c r="T137" s="231"/>
      <c r="AT137" s="232" t="s">
        <v>176</v>
      </c>
      <c r="AU137" s="232" t="s">
        <v>79</v>
      </c>
      <c r="AV137" s="15" t="s">
        <v>165</v>
      </c>
      <c r="AW137" s="15" t="s">
        <v>34</v>
      </c>
      <c r="AX137" s="15" t="s">
        <v>79</v>
      </c>
      <c r="AY137" s="232" t="s">
        <v>158</v>
      </c>
    </row>
    <row r="138" spans="1:65" s="2" customFormat="1" ht="24.25" customHeight="1">
      <c r="A138" s="37"/>
      <c r="B138" s="38"/>
      <c r="C138" s="181" t="s">
        <v>235</v>
      </c>
      <c r="D138" s="181" t="s">
        <v>160</v>
      </c>
      <c r="E138" s="182" t="s">
        <v>2311</v>
      </c>
      <c r="F138" s="183" t="s">
        <v>2312</v>
      </c>
      <c r="G138" s="184" t="s">
        <v>191</v>
      </c>
      <c r="H138" s="185">
        <v>70</v>
      </c>
      <c r="I138" s="186"/>
      <c r="J138" s="187">
        <f>ROUND(I138*H138,2)</f>
        <v>0</v>
      </c>
      <c r="K138" s="183" t="s">
        <v>805</v>
      </c>
      <c r="L138" s="42"/>
      <c r="M138" s="188" t="s">
        <v>19</v>
      </c>
      <c r="N138" s="189" t="s">
        <v>43</v>
      </c>
      <c r="O138" s="67"/>
      <c r="P138" s="190">
        <f>O138*H138</f>
        <v>0</v>
      </c>
      <c r="Q138" s="190">
        <v>0</v>
      </c>
      <c r="R138" s="190">
        <f>Q138*H138</f>
        <v>0</v>
      </c>
      <c r="S138" s="190">
        <v>0</v>
      </c>
      <c r="T138" s="191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92" t="s">
        <v>794</v>
      </c>
      <c r="AT138" s="192" t="s">
        <v>160</v>
      </c>
      <c r="AU138" s="192" t="s">
        <v>79</v>
      </c>
      <c r="AY138" s="20" t="s">
        <v>158</v>
      </c>
      <c r="BE138" s="193">
        <f>IF(N138="základní",J138,0)</f>
        <v>0</v>
      </c>
      <c r="BF138" s="193">
        <f>IF(N138="snížená",J138,0)</f>
        <v>0</v>
      </c>
      <c r="BG138" s="193">
        <f>IF(N138="zákl. přenesená",J138,0)</f>
        <v>0</v>
      </c>
      <c r="BH138" s="193">
        <f>IF(N138="sníž. přenesená",J138,0)</f>
        <v>0</v>
      </c>
      <c r="BI138" s="193">
        <f>IF(N138="nulová",J138,0)</f>
        <v>0</v>
      </c>
      <c r="BJ138" s="20" t="s">
        <v>79</v>
      </c>
      <c r="BK138" s="193">
        <f>ROUND(I138*H138,2)</f>
        <v>0</v>
      </c>
      <c r="BL138" s="20" t="s">
        <v>794</v>
      </c>
      <c r="BM138" s="192" t="s">
        <v>2313</v>
      </c>
    </row>
    <row r="139" spans="1:65" s="2" customFormat="1" ht="18">
      <c r="A139" s="37"/>
      <c r="B139" s="38"/>
      <c r="C139" s="39"/>
      <c r="D139" s="194" t="s">
        <v>167</v>
      </c>
      <c r="E139" s="39"/>
      <c r="F139" s="195" t="s">
        <v>2312</v>
      </c>
      <c r="G139" s="39"/>
      <c r="H139" s="39"/>
      <c r="I139" s="196"/>
      <c r="J139" s="39"/>
      <c r="K139" s="39"/>
      <c r="L139" s="42"/>
      <c r="M139" s="197"/>
      <c r="N139" s="198"/>
      <c r="O139" s="67"/>
      <c r="P139" s="67"/>
      <c r="Q139" s="67"/>
      <c r="R139" s="67"/>
      <c r="S139" s="67"/>
      <c r="T139" s="68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20" t="s">
        <v>167</v>
      </c>
      <c r="AU139" s="20" t="s">
        <v>79</v>
      </c>
    </row>
    <row r="140" spans="1:65" s="14" customFormat="1">
      <c r="B140" s="211"/>
      <c r="C140" s="212"/>
      <c r="D140" s="194" t="s">
        <v>176</v>
      </c>
      <c r="E140" s="213" t="s">
        <v>19</v>
      </c>
      <c r="F140" s="214" t="s">
        <v>2296</v>
      </c>
      <c r="G140" s="212"/>
      <c r="H140" s="215">
        <v>30</v>
      </c>
      <c r="I140" s="216"/>
      <c r="J140" s="212"/>
      <c r="K140" s="212"/>
      <c r="L140" s="217"/>
      <c r="M140" s="218"/>
      <c r="N140" s="219"/>
      <c r="O140" s="219"/>
      <c r="P140" s="219"/>
      <c r="Q140" s="219"/>
      <c r="R140" s="219"/>
      <c r="S140" s="219"/>
      <c r="T140" s="220"/>
      <c r="AT140" s="221" t="s">
        <v>176</v>
      </c>
      <c r="AU140" s="221" t="s">
        <v>79</v>
      </c>
      <c r="AV140" s="14" t="s">
        <v>81</v>
      </c>
      <c r="AW140" s="14" t="s">
        <v>34</v>
      </c>
      <c r="AX140" s="14" t="s">
        <v>72</v>
      </c>
      <c r="AY140" s="221" t="s">
        <v>158</v>
      </c>
    </row>
    <row r="141" spans="1:65" s="14" customFormat="1">
      <c r="B141" s="211"/>
      <c r="C141" s="212"/>
      <c r="D141" s="194" t="s">
        <v>176</v>
      </c>
      <c r="E141" s="213" t="s">
        <v>19</v>
      </c>
      <c r="F141" s="214" t="s">
        <v>2297</v>
      </c>
      <c r="G141" s="212"/>
      <c r="H141" s="215">
        <v>40</v>
      </c>
      <c r="I141" s="216"/>
      <c r="J141" s="212"/>
      <c r="K141" s="212"/>
      <c r="L141" s="217"/>
      <c r="M141" s="218"/>
      <c r="N141" s="219"/>
      <c r="O141" s="219"/>
      <c r="P141" s="219"/>
      <c r="Q141" s="219"/>
      <c r="R141" s="219"/>
      <c r="S141" s="219"/>
      <c r="T141" s="220"/>
      <c r="AT141" s="221" t="s">
        <v>176</v>
      </c>
      <c r="AU141" s="221" t="s">
        <v>79</v>
      </c>
      <c r="AV141" s="14" t="s">
        <v>81</v>
      </c>
      <c r="AW141" s="14" t="s">
        <v>34</v>
      </c>
      <c r="AX141" s="14" t="s">
        <v>72</v>
      </c>
      <c r="AY141" s="221" t="s">
        <v>158</v>
      </c>
    </row>
    <row r="142" spans="1:65" s="15" customFormat="1">
      <c r="B142" s="222"/>
      <c r="C142" s="223"/>
      <c r="D142" s="194" t="s">
        <v>176</v>
      </c>
      <c r="E142" s="224" t="s">
        <v>19</v>
      </c>
      <c r="F142" s="225" t="s">
        <v>179</v>
      </c>
      <c r="G142" s="223"/>
      <c r="H142" s="226">
        <v>70</v>
      </c>
      <c r="I142" s="227"/>
      <c r="J142" s="223"/>
      <c r="K142" s="223"/>
      <c r="L142" s="228"/>
      <c r="M142" s="229"/>
      <c r="N142" s="230"/>
      <c r="O142" s="230"/>
      <c r="P142" s="230"/>
      <c r="Q142" s="230"/>
      <c r="R142" s="230"/>
      <c r="S142" s="230"/>
      <c r="T142" s="231"/>
      <c r="AT142" s="232" t="s">
        <v>176</v>
      </c>
      <c r="AU142" s="232" t="s">
        <v>79</v>
      </c>
      <c r="AV142" s="15" t="s">
        <v>165</v>
      </c>
      <c r="AW142" s="15" t="s">
        <v>34</v>
      </c>
      <c r="AX142" s="15" t="s">
        <v>79</v>
      </c>
      <c r="AY142" s="232" t="s">
        <v>158</v>
      </c>
    </row>
    <row r="143" spans="1:65" s="2" customFormat="1" ht="33" customHeight="1">
      <c r="A143" s="37"/>
      <c r="B143" s="38"/>
      <c r="C143" s="233" t="s">
        <v>243</v>
      </c>
      <c r="D143" s="233" t="s">
        <v>220</v>
      </c>
      <c r="E143" s="234" t="s">
        <v>2314</v>
      </c>
      <c r="F143" s="235" t="s">
        <v>2315</v>
      </c>
      <c r="G143" s="236" t="s">
        <v>191</v>
      </c>
      <c r="H143" s="237">
        <v>70</v>
      </c>
      <c r="I143" s="238"/>
      <c r="J143" s="239">
        <f>ROUND(I143*H143,2)</f>
        <v>0</v>
      </c>
      <c r="K143" s="235" t="s">
        <v>805</v>
      </c>
      <c r="L143" s="240"/>
      <c r="M143" s="241" t="s">
        <v>19</v>
      </c>
      <c r="N143" s="242" t="s">
        <v>43</v>
      </c>
      <c r="O143" s="67"/>
      <c r="P143" s="190">
        <f>O143*H143</f>
        <v>0</v>
      </c>
      <c r="Q143" s="190">
        <v>0</v>
      </c>
      <c r="R143" s="190">
        <f>Q143*H143</f>
        <v>0</v>
      </c>
      <c r="S143" s="190">
        <v>0</v>
      </c>
      <c r="T143" s="191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92" t="s">
        <v>219</v>
      </c>
      <c r="AT143" s="192" t="s">
        <v>220</v>
      </c>
      <c r="AU143" s="192" t="s">
        <v>79</v>
      </c>
      <c r="AY143" s="20" t="s">
        <v>158</v>
      </c>
      <c r="BE143" s="193">
        <f>IF(N143="základní",J143,0)</f>
        <v>0</v>
      </c>
      <c r="BF143" s="193">
        <f>IF(N143="snížená",J143,0)</f>
        <v>0</v>
      </c>
      <c r="BG143" s="193">
        <f>IF(N143="zákl. přenesená",J143,0)</f>
        <v>0</v>
      </c>
      <c r="BH143" s="193">
        <f>IF(N143="sníž. přenesená",J143,0)</f>
        <v>0</v>
      </c>
      <c r="BI143" s="193">
        <f>IF(N143="nulová",J143,0)</f>
        <v>0</v>
      </c>
      <c r="BJ143" s="20" t="s">
        <v>79</v>
      </c>
      <c r="BK143" s="193">
        <f>ROUND(I143*H143,2)</f>
        <v>0</v>
      </c>
      <c r="BL143" s="20" t="s">
        <v>165</v>
      </c>
      <c r="BM143" s="192" t="s">
        <v>2316</v>
      </c>
    </row>
    <row r="144" spans="1:65" s="2" customFormat="1" ht="18">
      <c r="A144" s="37"/>
      <c r="B144" s="38"/>
      <c r="C144" s="39"/>
      <c r="D144" s="194" t="s">
        <v>167</v>
      </c>
      <c r="E144" s="39"/>
      <c r="F144" s="195" t="s">
        <v>2315</v>
      </c>
      <c r="G144" s="39"/>
      <c r="H144" s="39"/>
      <c r="I144" s="196"/>
      <c r="J144" s="39"/>
      <c r="K144" s="39"/>
      <c r="L144" s="42"/>
      <c r="M144" s="197"/>
      <c r="N144" s="198"/>
      <c r="O144" s="67"/>
      <c r="P144" s="67"/>
      <c r="Q144" s="67"/>
      <c r="R144" s="67"/>
      <c r="S144" s="67"/>
      <c r="T144" s="68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20" t="s">
        <v>167</v>
      </c>
      <c r="AU144" s="20" t="s">
        <v>79</v>
      </c>
    </row>
    <row r="145" spans="1:51" s="14" customFormat="1">
      <c r="B145" s="211"/>
      <c r="C145" s="212"/>
      <c r="D145" s="194" t="s">
        <v>176</v>
      </c>
      <c r="E145" s="213" t="s">
        <v>19</v>
      </c>
      <c r="F145" s="214" t="s">
        <v>2296</v>
      </c>
      <c r="G145" s="212"/>
      <c r="H145" s="215">
        <v>30</v>
      </c>
      <c r="I145" s="216"/>
      <c r="J145" s="212"/>
      <c r="K145" s="212"/>
      <c r="L145" s="217"/>
      <c r="M145" s="218"/>
      <c r="N145" s="219"/>
      <c r="O145" s="219"/>
      <c r="P145" s="219"/>
      <c r="Q145" s="219"/>
      <c r="R145" s="219"/>
      <c r="S145" s="219"/>
      <c r="T145" s="220"/>
      <c r="AT145" s="221" t="s">
        <v>176</v>
      </c>
      <c r="AU145" s="221" t="s">
        <v>79</v>
      </c>
      <c r="AV145" s="14" t="s">
        <v>81</v>
      </c>
      <c r="AW145" s="14" t="s">
        <v>34</v>
      </c>
      <c r="AX145" s="14" t="s">
        <v>72</v>
      </c>
      <c r="AY145" s="221" t="s">
        <v>158</v>
      </c>
    </row>
    <row r="146" spans="1:51" s="14" customFormat="1">
      <c r="B146" s="211"/>
      <c r="C146" s="212"/>
      <c r="D146" s="194" t="s">
        <v>176</v>
      </c>
      <c r="E146" s="213" t="s">
        <v>19</v>
      </c>
      <c r="F146" s="214" t="s">
        <v>2297</v>
      </c>
      <c r="G146" s="212"/>
      <c r="H146" s="215">
        <v>40</v>
      </c>
      <c r="I146" s="216"/>
      <c r="J146" s="212"/>
      <c r="K146" s="212"/>
      <c r="L146" s="217"/>
      <c r="M146" s="218"/>
      <c r="N146" s="219"/>
      <c r="O146" s="219"/>
      <c r="P146" s="219"/>
      <c r="Q146" s="219"/>
      <c r="R146" s="219"/>
      <c r="S146" s="219"/>
      <c r="T146" s="220"/>
      <c r="AT146" s="221" t="s">
        <v>176</v>
      </c>
      <c r="AU146" s="221" t="s">
        <v>79</v>
      </c>
      <c r="AV146" s="14" t="s">
        <v>81</v>
      </c>
      <c r="AW146" s="14" t="s">
        <v>34</v>
      </c>
      <c r="AX146" s="14" t="s">
        <v>72</v>
      </c>
      <c r="AY146" s="221" t="s">
        <v>158</v>
      </c>
    </row>
    <row r="147" spans="1:51" s="15" customFormat="1">
      <c r="B147" s="222"/>
      <c r="C147" s="223"/>
      <c r="D147" s="194" t="s">
        <v>176</v>
      </c>
      <c r="E147" s="224" t="s">
        <v>19</v>
      </c>
      <c r="F147" s="225" t="s">
        <v>179</v>
      </c>
      <c r="G147" s="223"/>
      <c r="H147" s="226">
        <v>70</v>
      </c>
      <c r="I147" s="227"/>
      <c r="J147" s="223"/>
      <c r="K147" s="223"/>
      <c r="L147" s="228"/>
      <c r="M147" s="243"/>
      <c r="N147" s="244"/>
      <c r="O147" s="244"/>
      <c r="P147" s="244"/>
      <c r="Q147" s="244"/>
      <c r="R147" s="244"/>
      <c r="S147" s="244"/>
      <c r="T147" s="245"/>
      <c r="AT147" s="232" t="s">
        <v>176</v>
      </c>
      <c r="AU147" s="232" t="s">
        <v>79</v>
      </c>
      <c r="AV147" s="15" t="s">
        <v>165</v>
      </c>
      <c r="AW147" s="15" t="s">
        <v>34</v>
      </c>
      <c r="AX147" s="15" t="s">
        <v>79</v>
      </c>
      <c r="AY147" s="232" t="s">
        <v>158</v>
      </c>
    </row>
    <row r="148" spans="1:51" s="2" customFormat="1" ht="7" customHeight="1">
      <c r="A148" s="37"/>
      <c r="B148" s="50"/>
      <c r="C148" s="51"/>
      <c r="D148" s="51"/>
      <c r="E148" s="51"/>
      <c r="F148" s="51"/>
      <c r="G148" s="51"/>
      <c r="H148" s="51"/>
      <c r="I148" s="51"/>
      <c r="J148" s="51"/>
      <c r="K148" s="51"/>
      <c r="L148" s="42"/>
      <c r="M148" s="37"/>
      <c r="O148" s="37"/>
      <c r="P148" s="37"/>
      <c r="Q148" s="37"/>
      <c r="R148" s="37"/>
      <c r="S148" s="37"/>
      <c r="T148" s="37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</row>
  </sheetData>
  <sheetProtection algorithmName="SHA-512" hashValue="BZa6GBz1gRH4cpi/7rkg0a0lTcbPRsjf6GjjGkOuU39iR1djjz7sUWeU04XxsiQX28aXN8EXQzagwcJlZQVB3A==" saltValue="lxldQ+j6WUF5wDtv8CdO0J267LV5WYkJVFxv4cYP1uf8LtBCsam7JyCloVeeVB5Vn7ooEZE/Lf4n2DIlNpniMw==" spinCount="100000" sheet="1" objects="1" scenarios="1" formatColumns="0" formatRows="0" autoFilter="0"/>
  <autoFilter ref="C88:K147" xr:uid="{00000000-0009-0000-0000-000007000000}"/>
  <mergeCells count="12">
    <mergeCell ref="E81:H81"/>
    <mergeCell ref="L2:V2"/>
    <mergeCell ref="E50:H50"/>
    <mergeCell ref="E52:H52"/>
    <mergeCell ref="E54:H54"/>
    <mergeCell ref="E77:H77"/>
    <mergeCell ref="E79:H7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BM146"/>
  <sheetViews>
    <sheetView showGridLines="0" workbookViewId="0"/>
  </sheetViews>
  <sheetFormatPr defaultRowHeight="10"/>
  <cols>
    <col min="1" max="1" width="8.33203125" style="1" customWidth="1"/>
    <col min="2" max="2" width="1.1093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365"/>
      <c r="M2" s="365"/>
      <c r="N2" s="365"/>
      <c r="O2" s="365"/>
      <c r="P2" s="365"/>
      <c r="Q2" s="365"/>
      <c r="R2" s="365"/>
      <c r="S2" s="365"/>
      <c r="T2" s="365"/>
      <c r="U2" s="365"/>
      <c r="V2" s="365"/>
      <c r="AT2" s="20" t="s">
        <v>113</v>
      </c>
    </row>
    <row r="3" spans="1:46" s="1" customFormat="1" ht="7" customHeight="1">
      <c r="B3" s="111"/>
      <c r="C3" s="112"/>
      <c r="D3" s="112"/>
      <c r="E3" s="112"/>
      <c r="F3" s="112"/>
      <c r="G3" s="112"/>
      <c r="H3" s="112"/>
      <c r="I3" s="112"/>
      <c r="J3" s="112"/>
      <c r="K3" s="112"/>
      <c r="L3" s="23"/>
      <c r="AT3" s="20" t="s">
        <v>81</v>
      </c>
    </row>
    <row r="4" spans="1:46" s="1" customFormat="1" ht="25" customHeight="1">
      <c r="B4" s="23"/>
      <c r="D4" s="113" t="s">
        <v>120</v>
      </c>
      <c r="L4" s="23"/>
      <c r="M4" s="114" t="s">
        <v>10</v>
      </c>
      <c r="AT4" s="20" t="s">
        <v>4</v>
      </c>
    </row>
    <row r="5" spans="1:46" s="1" customFormat="1" ht="7" customHeight="1">
      <c r="B5" s="23"/>
      <c r="L5" s="23"/>
    </row>
    <row r="6" spans="1:46" s="1" customFormat="1" ht="12" customHeight="1">
      <c r="B6" s="23"/>
      <c r="D6" s="115" t="s">
        <v>16</v>
      </c>
      <c r="L6" s="23"/>
    </row>
    <row r="7" spans="1:46" s="1" customFormat="1" ht="16.5" customHeight="1">
      <c r="B7" s="23"/>
      <c r="E7" s="397" t="str">
        <f>'Rekapitulace stavby'!K6</f>
        <v>Oprava mostních objektů na trati Krnov - Opava</v>
      </c>
      <c r="F7" s="398"/>
      <c r="G7" s="398"/>
      <c r="H7" s="398"/>
      <c r="L7" s="23"/>
    </row>
    <row r="8" spans="1:46" s="1" customFormat="1" ht="12" customHeight="1">
      <c r="B8" s="23"/>
      <c r="D8" s="115" t="s">
        <v>121</v>
      </c>
      <c r="L8" s="23"/>
    </row>
    <row r="9" spans="1:46" s="2" customFormat="1" ht="16.5" customHeight="1">
      <c r="A9" s="37"/>
      <c r="B9" s="42"/>
      <c r="C9" s="37"/>
      <c r="D9" s="37"/>
      <c r="E9" s="397" t="s">
        <v>1186</v>
      </c>
      <c r="F9" s="399"/>
      <c r="G9" s="399"/>
      <c r="H9" s="399"/>
      <c r="I9" s="37"/>
      <c r="J9" s="37"/>
      <c r="K9" s="37"/>
      <c r="L9" s="116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pans="1:46" s="2" customFormat="1" ht="12" customHeight="1">
      <c r="A10" s="37"/>
      <c r="B10" s="42"/>
      <c r="C10" s="37"/>
      <c r="D10" s="115" t="s">
        <v>123</v>
      </c>
      <c r="E10" s="37"/>
      <c r="F10" s="37"/>
      <c r="G10" s="37"/>
      <c r="H10" s="37"/>
      <c r="I10" s="37"/>
      <c r="J10" s="37"/>
      <c r="K10" s="37"/>
      <c r="L10" s="116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46" s="2" customFormat="1" ht="30" customHeight="1">
      <c r="A11" s="37"/>
      <c r="B11" s="42"/>
      <c r="C11" s="37"/>
      <c r="D11" s="37"/>
      <c r="E11" s="400" t="s">
        <v>2317</v>
      </c>
      <c r="F11" s="399"/>
      <c r="G11" s="399"/>
      <c r="H11" s="399"/>
      <c r="I11" s="37"/>
      <c r="J11" s="37"/>
      <c r="K11" s="37"/>
      <c r="L11" s="116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pans="1:46" s="2" customFormat="1">
      <c r="A12" s="37"/>
      <c r="B12" s="42"/>
      <c r="C12" s="37"/>
      <c r="D12" s="37"/>
      <c r="E12" s="37"/>
      <c r="F12" s="37"/>
      <c r="G12" s="37"/>
      <c r="H12" s="37"/>
      <c r="I12" s="37"/>
      <c r="J12" s="37"/>
      <c r="K12" s="37"/>
      <c r="L12" s="116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pans="1:46" s="2" customFormat="1" ht="12" customHeight="1">
      <c r="A13" s="37"/>
      <c r="B13" s="42"/>
      <c r="C13" s="37"/>
      <c r="D13" s="115" t="s">
        <v>18</v>
      </c>
      <c r="E13" s="37"/>
      <c r="F13" s="106" t="s">
        <v>19</v>
      </c>
      <c r="G13" s="37"/>
      <c r="H13" s="37"/>
      <c r="I13" s="115" t="s">
        <v>20</v>
      </c>
      <c r="J13" s="106" t="s">
        <v>19</v>
      </c>
      <c r="K13" s="37"/>
      <c r="L13" s="116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pans="1:46" s="2" customFormat="1" ht="12" customHeight="1">
      <c r="A14" s="37"/>
      <c r="B14" s="42"/>
      <c r="C14" s="37"/>
      <c r="D14" s="115" t="s">
        <v>21</v>
      </c>
      <c r="E14" s="37"/>
      <c r="F14" s="106" t="s">
        <v>22</v>
      </c>
      <c r="G14" s="37"/>
      <c r="H14" s="37"/>
      <c r="I14" s="115" t="s">
        <v>23</v>
      </c>
      <c r="J14" s="117">
        <f>'Rekapitulace stavby'!AN8</f>
        <v>0</v>
      </c>
      <c r="K14" s="37"/>
      <c r="L14" s="116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pans="1:46" s="2" customFormat="1" ht="10.9" customHeight="1">
      <c r="A15" s="37"/>
      <c r="B15" s="42"/>
      <c r="C15" s="37"/>
      <c r="D15" s="37"/>
      <c r="E15" s="37"/>
      <c r="F15" s="37"/>
      <c r="G15" s="37"/>
      <c r="H15" s="37"/>
      <c r="I15" s="37"/>
      <c r="J15" s="37"/>
      <c r="K15" s="37"/>
      <c r="L15" s="116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pans="1:46" s="2" customFormat="1" ht="12" customHeight="1">
      <c r="A16" s="37"/>
      <c r="B16" s="42"/>
      <c r="C16" s="37"/>
      <c r="D16" s="115" t="s">
        <v>24</v>
      </c>
      <c r="E16" s="37"/>
      <c r="F16" s="37"/>
      <c r="G16" s="37"/>
      <c r="H16" s="37"/>
      <c r="I16" s="115" t="s">
        <v>25</v>
      </c>
      <c r="J16" s="106" t="s">
        <v>26</v>
      </c>
      <c r="K16" s="37"/>
      <c r="L16" s="116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pans="1:31" s="2" customFormat="1" ht="18" customHeight="1">
      <c r="A17" s="37"/>
      <c r="B17" s="42"/>
      <c r="C17" s="37"/>
      <c r="D17" s="37"/>
      <c r="E17" s="106" t="s">
        <v>125</v>
      </c>
      <c r="F17" s="37"/>
      <c r="G17" s="37"/>
      <c r="H17" s="37"/>
      <c r="I17" s="115" t="s">
        <v>28</v>
      </c>
      <c r="J17" s="106" t="s">
        <v>19</v>
      </c>
      <c r="K17" s="37"/>
      <c r="L17" s="116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pans="1:31" s="2" customFormat="1" ht="7" customHeight="1">
      <c r="A18" s="37"/>
      <c r="B18" s="42"/>
      <c r="C18" s="37"/>
      <c r="D18" s="37"/>
      <c r="E18" s="37"/>
      <c r="F18" s="37"/>
      <c r="G18" s="37"/>
      <c r="H18" s="37"/>
      <c r="I18" s="37"/>
      <c r="J18" s="37"/>
      <c r="K18" s="37"/>
      <c r="L18" s="116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pans="1:31" s="2" customFormat="1" ht="12" customHeight="1">
      <c r="A19" s="37"/>
      <c r="B19" s="42"/>
      <c r="C19" s="37"/>
      <c r="D19" s="115" t="s">
        <v>30</v>
      </c>
      <c r="E19" s="37"/>
      <c r="F19" s="37"/>
      <c r="G19" s="37"/>
      <c r="H19" s="37"/>
      <c r="I19" s="115" t="s">
        <v>25</v>
      </c>
      <c r="J19" s="33" t="str">
        <f>'Rekapitulace stavby'!AN13</f>
        <v>Vyplň údaj</v>
      </c>
      <c r="K19" s="37"/>
      <c r="L19" s="116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pans="1:31" s="2" customFormat="1" ht="18" customHeight="1">
      <c r="A20" s="37"/>
      <c r="B20" s="42"/>
      <c r="C20" s="37"/>
      <c r="D20" s="37"/>
      <c r="E20" s="401" t="str">
        <f>'Rekapitulace stavby'!E14</f>
        <v>Vyplň údaj</v>
      </c>
      <c r="F20" s="402"/>
      <c r="G20" s="402"/>
      <c r="H20" s="402"/>
      <c r="I20" s="115" t="s">
        <v>28</v>
      </c>
      <c r="J20" s="33" t="str">
        <f>'Rekapitulace stavby'!AN14</f>
        <v>Vyplň údaj</v>
      </c>
      <c r="K20" s="37"/>
      <c r="L20" s="116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pans="1:31" s="2" customFormat="1" ht="7" customHeight="1">
      <c r="A21" s="37"/>
      <c r="B21" s="42"/>
      <c r="C21" s="37"/>
      <c r="D21" s="37"/>
      <c r="E21" s="37"/>
      <c r="F21" s="37"/>
      <c r="G21" s="37"/>
      <c r="H21" s="37"/>
      <c r="I21" s="37"/>
      <c r="J21" s="37"/>
      <c r="K21" s="37"/>
      <c r="L21" s="116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pans="1:31" s="2" customFormat="1" ht="12" customHeight="1">
      <c r="A22" s="37"/>
      <c r="B22" s="42"/>
      <c r="C22" s="37"/>
      <c r="D22" s="115" t="s">
        <v>32</v>
      </c>
      <c r="E22" s="37"/>
      <c r="F22" s="37"/>
      <c r="G22" s="37"/>
      <c r="H22" s="37"/>
      <c r="I22" s="115" t="s">
        <v>25</v>
      </c>
      <c r="J22" s="106" t="str">
        <f>IF('Rekapitulace stavby'!AN16="","",'Rekapitulace stavby'!AN16)</f>
        <v/>
      </c>
      <c r="K22" s="37"/>
      <c r="L22" s="116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pans="1:31" s="2" customFormat="1" ht="18" customHeight="1">
      <c r="A23" s="37"/>
      <c r="B23" s="42"/>
      <c r="C23" s="37"/>
      <c r="D23" s="37"/>
      <c r="E23" s="106" t="str">
        <f>IF('Rekapitulace stavby'!E17="","",'Rekapitulace stavby'!E17)</f>
        <v xml:space="preserve"> </v>
      </c>
      <c r="F23" s="37"/>
      <c r="G23" s="37"/>
      <c r="H23" s="37"/>
      <c r="I23" s="115" t="s">
        <v>28</v>
      </c>
      <c r="J23" s="106" t="str">
        <f>IF('Rekapitulace stavby'!AN17="","",'Rekapitulace stavby'!AN17)</f>
        <v/>
      </c>
      <c r="K23" s="37"/>
      <c r="L23" s="116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pans="1:31" s="2" customFormat="1" ht="7" customHeight="1">
      <c r="A24" s="37"/>
      <c r="B24" s="42"/>
      <c r="C24" s="37"/>
      <c r="D24" s="37"/>
      <c r="E24" s="37"/>
      <c r="F24" s="37"/>
      <c r="G24" s="37"/>
      <c r="H24" s="37"/>
      <c r="I24" s="37"/>
      <c r="J24" s="37"/>
      <c r="K24" s="37"/>
      <c r="L24" s="116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pans="1:31" s="2" customFormat="1" ht="12" customHeight="1">
      <c r="A25" s="37"/>
      <c r="B25" s="42"/>
      <c r="C25" s="37"/>
      <c r="D25" s="115" t="s">
        <v>35</v>
      </c>
      <c r="E25" s="37"/>
      <c r="F25" s="37"/>
      <c r="G25" s="37"/>
      <c r="H25" s="37"/>
      <c r="I25" s="115" t="s">
        <v>25</v>
      </c>
      <c r="J25" s="106" t="str">
        <f>IF('Rekapitulace stavby'!AN19="","",'Rekapitulace stavby'!AN19)</f>
        <v/>
      </c>
      <c r="K25" s="37"/>
      <c r="L25" s="116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pans="1:31" s="2" customFormat="1" ht="18" customHeight="1">
      <c r="A26" s="37"/>
      <c r="B26" s="42"/>
      <c r="C26" s="37"/>
      <c r="D26" s="37"/>
      <c r="E26" s="106" t="str">
        <f>IF('Rekapitulace stavby'!E20="","",'Rekapitulace stavby'!E20)</f>
        <v xml:space="preserve"> </v>
      </c>
      <c r="F26" s="37"/>
      <c r="G26" s="37"/>
      <c r="H26" s="37"/>
      <c r="I26" s="115" t="s">
        <v>28</v>
      </c>
      <c r="J26" s="106" t="str">
        <f>IF('Rekapitulace stavby'!AN20="","",'Rekapitulace stavby'!AN20)</f>
        <v/>
      </c>
      <c r="K26" s="37"/>
      <c r="L26" s="116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pans="1:31" s="2" customFormat="1" ht="7" customHeight="1">
      <c r="A27" s="37"/>
      <c r="B27" s="42"/>
      <c r="C27" s="37"/>
      <c r="D27" s="37"/>
      <c r="E27" s="37"/>
      <c r="F27" s="37"/>
      <c r="G27" s="37"/>
      <c r="H27" s="37"/>
      <c r="I27" s="37"/>
      <c r="J27" s="37"/>
      <c r="K27" s="37"/>
      <c r="L27" s="116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pans="1:31" s="2" customFormat="1" ht="12" customHeight="1">
      <c r="A28" s="37"/>
      <c r="B28" s="42"/>
      <c r="C28" s="37"/>
      <c r="D28" s="115" t="s">
        <v>36</v>
      </c>
      <c r="E28" s="37"/>
      <c r="F28" s="37"/>
      <c r="G28" s="37"/>
      <c r="H28" s="37"/>
      <c r="I28" s="37"/>
      <c r="J28" s="37"/>
      <c r="K28" s="37"/>
      <c r="L28" s="116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pans="1:31" s="8" customFormat="1" ht="16.5" customHeight="1">
      <c r="A29" s="118"/>
      <c r="B29" s="119"/>
      <c r="C29" s="118"/>
      <c r="D29" s="118"/>
      <c r="E29" s="403" t="s">
        <v>19</v>
      </c>
      <c r="F29" s="403"/>
      <c r="G29" s="403"/>
      <c r="H29" s="403"/>
      <c r="I29" s="118"/>
      <c r="J29" s="118"/>
      <c r="K29" s="118"/>
      <c r="L29" s="120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7" customHeight="1">
      <c r="A30" s="37"/>
      <c r="B30" s="42"/>
      <c r="C30" s="37"/>
      <c r="D30" s="37"/>
      <c r="E30" s="37"/>
      <c r="F30" s="37"/>
      <c r="G30" s="37"/>
      <c r="H30" s="37"/>
      <c r="I30" s="37"/>
      <c r="J30" s="37"/>
      <c r="K30" s="37"/>
      <c r="L30" s="116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31" s="2" customFormat="1" ht="7" customHeight="1">
      <c r="A31" s="37"/>
      <c r="B31" s="42"/>
      <c r="C31" s="37"/>
      <c r="D31" s="121"/>
      <c r="E31" s="121"/>
      <c r="F31" s="121"/>
      <c r="G31" s="121"/>
      <c r="H31" s="121"/>
      <c r="I31" s="121"/>
      <c r="J31" s="121"/>
      <c r="K31" s="121"/>
      <c r="L31" s="116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pans="1:31" s="2" customFormat="1" ht="25.4" customHeight="1">
      <c r="A32" s="37"/>
      <c r="B32" s="42"/>
      <c r="C32" s="37"/>
      <c r="D32" s="122" t="s">
        <v>38</v>
      </c>
      <c r="E32" s="37"/>
      <c r="F32" s="37"/>
      <c r="G32" s="37"/>
      <c r="H32" s="37"/>
      <c r="I32" s="37"/>
      <c r="J32" s="123">
        <f>ROUND(J91, 2)</f>
        <v>0</v>
      </c>
      <c r="K32" s="37"/>
      <c r="L32" s="116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pans="1:31" s="2" customFormat="1" ht="7" customHeight="1">
      <c r="A33" s="37"/>
      <c r="B33" s="42"/>
      <c r="C33" s="37"/>
      <c r="D33" s="121"/>
      <c r="E33" s="121"/>
      <c r="F33" s="121"/>
      <c r="G33" s="121"/>
      <c r="H33" s="121"/>
      <c r="I33" s="121"/>
      <c r="J33" s="121"/>
      <c r="K33" s="121"/>
      <c r="L33" s="116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pans="1:31" s="2" customFormat="1" ht="14.5" customHeight="1">
      <c r="A34" s="37"/>
      <c r="B34" s="42"/>
      <c r="C34" s="37"/>
      <c r="D34" s="37"/>
      <c r="E34" s="37"/>
      <c r="F34" s="124" t="s">
        <v>40</v>
      </c>
      <c r="G34" s="37"/>
      <c r="H34" s="37"/>
      <c r="I34" s="124" t="s">
        <v>39</v>
      </c>
      <c r="J34" s="124" t="s">
        <v>41</v>
      </c>
      <c r="K34" s="37"/>
      <c r="L34" s="116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1:31" s="2" customFormat="1" ht="14.5" customHeight="1">
      <c r="A35" s="37"/>
      <c r="B35" s="42"/>
      <c r="C35" s="37"/>
      <c r="D35" s="125" t="s">
        <v>42</v>
      </c>
      <c r="E35" s="115" t="s">
        <v>43</v>
      </c>
      <c r="F35" s="126">
        <f>ROUND((SUM(BE91:BE145)),  2)</f>
        <v>0</v>
      </c>
      <c r="G35" s="37"/>
      <c r="H35" s="37"/>
      <c r="I35" s="127">
        <v>0.21</v>
      </c>
      <c r="J35" s="126">
        <f>ROUND(((SUM(BE91:BE145))*I35),  2)</f>
        <v>0</v>
      </c>
      <c r="K35" s="37"/>
      <c r="L35" s="116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1:31" s="2" customFormat="1" ht="14.5" customHeight="1">
      <c r="A36" s="37"/>
      <c r="B36" s="42"/>
      <c r="C36" s="37"/>
      <c r="D36" s="37"/>
      <c r="E36" s="115" t="s">
        <v>44</v>
      </c>
      <c r="F36" s="126">
        <f>ROUND((SUM(BF91:BF145)),  2)</f>
        <v>0</v>
      </c>
      <c r="G36" s="37"/>
      <c r="H36" s="37"/>
      <c r="I36" s="127">
        <v>0.12</v>
      </c>
      <c r="J36" s="126">
        <f>ROUND(((SUM(BF91:BF145))*I36),  2)</f>
        <v>0</v>
      </c>
      <c r="K36" s="37"/>
      <c r="L36" s="116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pans="1:31" s="2" customFormat="1" ht="14.5" hidden="1" customHeight="1">
      <c r="A37" s="37"/>
      <c r="B37" s="42"/>
      <c r="C37" s="37"/>
      <c r="D37" s="37"/>
      <c r="E37" s="115" t="s">
        <v>45</v>
      </c>
      <c r="F37" s="126">
        <f>ROUND((SUM(BG91:BG145)),  2)</f>
        <v>0</v>
      </c>
      <c r="G37" s="37"/>
      <c r="H37" s="37"/>
      <c r="I37" s="127">
        <v>0.21</v>
      </c>
      <c r="J37" s="126">
        <f>0</f>
        <v>0</v>
      </c>
      <c r="K37" s="37"/>
      <c r="L37" s="116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1:31" s="2" customFormat="1" ht="14.5" hidden="1" customHeight="1">
      <c r="A38" s="37"/>
      <c r="B38" s="42"/>
      <c r="C38" s="37"/>
      <c r="D38" s="37"/>
      <c r="E38" s="115" t="s">
        <v>46</v>
      </c>
      <c r="F38" s="126">
        <f>ROUND((SUM(BH91:BH145)),  2)</f>
        <v>0</v>
      </c>
      <c r="G38" s="37"/>
      <c r="H38" s="37"/>
      <c r="I38" s="127">
        <v>0.12</v>
      </c>
      <c r="J38" s="126">
        <f>0</f>
        <v>0</v>
      </c>
      <c r="K38" s="37"/>
      <c r="L38" s="116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1:31" s="2" customFormat="1" ht="14.5" hidden="1" customHeight="1">
      <c r="A39" s="37"/>
      <c r="B39" s="42"/>
      <c r="C39" s="37"/>
      <c r="D39" s="37"/>
      <c r="E39" s="115" t="s">
        <v>47</v>
      </c>
      <c r="F39" s="126">
        <f>ROUND((SUM(BI91:BI145)),  2)</f>
        <v>0</v>
      </c>
      <c r="G39" s="37"/>
      <c r="H39" s="37"/>
      <c r="I39" s="127">
        <v>0</v>
      </c>
      <c r="J39" s="126">
        <f>0</f>
        <v>0</v>
      </c>
      <c r="K39" s="37"/>
      <c r="L39" s="116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1:31" s="2" customFormat="1" ht="7" customHeight="1">
      <c r="A40" s="37"/>
      <c r="B40" s="42"/>
      <c r="C40" s="37"/>
      <c r="D40" s="37"/>
      <c r="E40" s="37"/>
      <c r="F40" s="37"/>
      <c r="G40" s="37"/>
      <c r="H40" s="37"/>
      <c r="I40" s="37"/>
      <c r="J40" s="37"/>
      <c r="K40" s="37"/>
      <c r="L40" s="116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pans="1:31" s="2" customFormat="1" ht="25.4" customHeight="1">
      <c r="A41" s="37"/>
      <c r="B41" s="42"/>
      <c r="C41" s="128"/>
      <c r="D41" s="129" t="s">
        <v>48</v>
      </c>
      <c r="E41" s="130"/>
      <c r="F41" s="130"/>
      <c r="G41" s="131" t="s">
        <v>49</v>
      </c>
      <c r="H41" s="132" t="s">
        <v>50</v>
      </c>
      <c r="I41" s="130"/>
      <c r="J41" s="133">
        <f>SUM(J32:J39)</f>
        <v>0</v>
      </c>
      <c r="K41" s="134"/>
      <c r="L41" s="116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pans="1:31" s="2" customFormat="1" ht="14.5" customHeight="1">
      <c r="A42" s="37"/>
      <c r="B42" s="135"/>
      <c r="C42" s="136"/>
      <c r="D42" s="136"/>
      <c r="E42" s="136"/>
      <c r="F42" s="136"/>
      <c r="G42" s="136"/>
      <c r="H42" s="136"/>
      <c r="I42" s="136"/>
      <c r="J42" s="136"/>
      <c r="K42" s="136"/>
      <c r="L42" s="116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pans="1:31" s="2" customFormat="1" ht="7" customHeight="1">
      <c r="A46" s="37"/>
      <c r="B46" s="137"/>
      <c r="C46" s="138"/>
      <c r="D46" s="138"/>
      <c r="E46" s="138"/>
      <c r="F46" s="138"/>
      <c r="G46" s="138"/>
      <c r="H46" s="138"/>
      <c r="I46" s="138"/>
      <c r="J46" s="138"/>
      <c r="K46" s="138"/>
      <c r="L46" s="116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1:31" s="2" customFormat="1" ht="25" customHeight="1">
      <c r="A47" s="37"/>
      <c r="B47" s="38"/>
      <c r="C47" s="26" t="s">
        <v>126</v>
      </c>
      <c r="D47" s="39"/>
      <c r="E47" s="39"/>
      <c r="F47" s="39"/>
      <c r="G47" s="39"/>
      <c r="H47" s="39"/>
      <c r="I47" s="39"/>
      <c r="J47" s="39"/>
      <c r="K47" s="39"/>
      <c r="L47" s="116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pans="1:31" s="2" customFormat="1" ht="7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16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pans="1:47" s="2" customFormat="1" ht="12" customHeight="1">
      <c r="A49" s="37"/>
      <c r="B49" s="38"/>
      <c r="C49" s="32" t="s">
        <v>16</v>
      </c>
      <c r="D49" s="39"/>
      <c r="E49" s="39"/>
      <c r="F49" s="39"/>
      <c r="G49" s="39"/>
      <c r="H49" s="39"/>
      <c r="I49" s="39"/>
      <c r="J49" s="39"/>
      <c r="K49" s="39"/>
      <c r="L49" s="116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pans="1:47" s="2" customFormat="1" ht="16.5" customHeight="1">
      <c r="A50" s="37"/>
      <c r="B50" s="38"/>
      <c r="C50" s="39"/>
      <c r="D50" s="39"/>
      <c r="E50" s="395" t="str">
        <f>E7</f>
        <v>Oprava mostních objektů na trati Krnov - Opava</v>
      </c>
      <c r="F50" s="396"/>
      <c r="G50" s="396"/>
      <c r="H50" s="396"/>
      <c r="I50" s="39"/>
      <c r="J50" s="39"/>
      <c r="K50" s="39"/>
      <c r="L50" s="116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pans="1:47" s="1" customFormat="1" ht="12" customHeight="1">
      <c r="B51" s="24"/>
      <c r="C51" s="32" t="s">
        <v>121</v>
      </c>
      <c r="D51" s="25"/>
      <c r="E51" s="25"/>
      <c r="F51" s="25"/>
      <c r="G51" s="25"/>
      <c r="H51" s="25"/>
      <c r="I51" s="25"/>
      <c r="J51" s="25"/>
      <c r="K51" s="25"/>
      <c r="L51" s="23"/>
    </row>
    <row r="52" spans="1:47" s="2" customFormat="1" ht="16.5" customHeight="1">
      <c r="A52" s="37"/>
      <c r="B52" s="38"/>
      <c r="C52" s="39"/>
      <c r="D52" s="39"/>
      <c r="E52" s="395" t="s">
        <v>1186</v>
      </c>
      <c r="F52" s="394"/>
      <c r="G52" s="394"/>
      <c r="H52" s="394"/>
      <c r="I52" s="39"/>
      <c r="J52" s="39"/>
      <c r="K52" s="39"/>
      <c r="L52" s="116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pans="1:47" s="2" customFormat="1" ht="12" customHeight="1">
      <c r="A53" s="37"/>
      <c r="B53" s="38"/>
      <c r="C53" s="32" t="s">
        <v>123</v>
      </c>
      <c r="D53" s="39"/>
      <c r="E53" s="39"/>
      <c r="F53" s="39"/>
      <c r="G53" s="39"/>
      <c r="H53" s="39"/>
      <c r="I53" s="39"/>
      <c r="J53" s="39"/>
      <c r="K53" s="39"/>
      <c r="L53" s="116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pans="1:47" s="2" customFormat="1" ht="30" customHeight="1">
      <c r="A54" s="37"/>
      <c r="B54" s="38"/>
      <c r="C54" s="39"/>
      <c r="D54" s="39"/>
      <c r="E54" s="391" t="str">
        <f>E11</f>
        <v>SO 03.4 - Most v km 110,644 - ochrana a úprava mimodrážních sdělovacích kabelů ( dle PD SO 03.2 )</v>
      </c>
      <c r="F54" s="394"/>
      <c r="G54" s="394"/>
      <c r="H54" s="394"/>
      <c r="I54" s="39"/>
      <c r="J54" s="39"/>
      <c r="K54" s="39"/>
      <c r="L54" s="116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pans="1:47" s="2" customFormat="1" ht="7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16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pans="1:47" s="2" customFormat="1" ht="12" customHeight="1">
      <c r="A56" s="37"/>
      <c r="B56" s="38"/>
      <c r="C56" s="32" t="s">
        <v>21</v>
      </c>
      <c r="D56" s="39"/>
      <c r="E56" s="39"/>
      <c r="F56" s="30" t="str">
        <f>F14</f>
        <v>OŘ Ostrava</v>
      </c>
      <c r="G56" s="39"/>
      <c r="H56" s="39"/>
      <c r="I56" s="32" t="s">
        <v>23</v>
      </c>
      <c r="J56" s="62">
        <f>IF(J14="","",J14)</f>
        <v>0</v>
      </c>
      <c r="K56" s="39"/>
      <c r="L56" s="116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47" s="2" customFormat="1" ht="7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16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47" s="2" customFormat="1" ht="15.25" customHeight="1">
      <c r="A58" s="37"/>
      <c r="B58" s="38"/>
      <c r="C58" s="32" t="s">
        <v>24</v>
      </c>
      <c r="D58" s="39"/>
      <c r="E58" s="39"/>
      <c r="F58" s="30" t="str">
        <f>E17</f>
        <v>Správa železnic</v>
      </c>
      <c r="G58" s="39"/>
      <c r="H58" s="39"/>
      <c r="I58" s="32" t="s">
        <v>32</v>
      </c>
      <c r="J58" s="35" t="str">
        <f>E23</f>
        <v xml:space="preserve"> </v>
      </c>
      <c r="K58" s="39"/>
      <c r="L58" s="116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47" s="2" customFormat="1" ht="15.25" customHeight="1">
      <c r="A59" s="37"/>
      <c r="B59" s="38"/>
      <c r="C59" s="32" t="s">
        <v>30</v>
      </c>
      <c r="D59" s="39"/>
      <c r="E59" s="39"/>
      <c r="F59" s="30" t="str">
        <f>IF(E20="","",E20)</f>
        <v>Vyplň údaj</v>
      </c>
      <c r="G59" s="39"/>
      <c r="H59" s="39"/>
      <c r="I59" s="32" t="s">
        <v>35</v>
      </c>
      <c r="J59" s="35" t="str">
        <f>E26</f>
        <v xml:space="preserve"> </v>
      </c>
      <c r="K59" s="39"/>
      <c r="L59" s="116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pans="1:47" s="2" customFormat="1" ht="10.4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16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pans="1:47" s="2" customFormat="1" ht="29.25" customHeight="1">
      <c r="A61" s="37"/>
      <c r="B61" s="38"/>
      <c r="C61" s="139" t="s">
        <v>127</v>
      </c>
      <c r="D61" s="140"/>
      <c r="E61" s="140"/>
      <c r="F61" s="140"/>
      <c r="G61" s="140"/>
      <c r="H61" s="140"/>
      <c r="I61" s="140"/>
      <c r="J61" s="141" t="s">
        <v>128</v>
      </c>
      <c r="K61" s="140"/>
      <c r="L61" s="116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pans="1:47" s="2" customFormat="1" ht="10.4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16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pans="1:47" s="2" customFormat="1" ht="22.9" customHeight="1">
      <c r="A63" s="37"/>
      <c r="B63" s="38"/>
      <c r="C63" s="142" t="s">
        <v>70</v>
      </c>
      <c r="D63" s="39"/>
      <c r="E63" s="39"/>
      <c r="F63" s="39"/>
      <c r="G63" s="39"/>
      <c r="H63" s="39"/>
      <c r="I63" s="39"/>
      <c r="J63" s="80">
        <f>J91</f>
        <v>0</v>
      </c>
      <c r="K63" s="39"/>
      <c r="L63" s="116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20" t="s">
        <v>129</v>
      </c>
    </row>
    <row r="64" spans="1:47" s="9" customFormat="1" ht="25" customHeight="1">
      <c r="B64" s="143"/>
      <c r="C64" s="144"/>
      <c r="D64" s="145" t="s">
        <v>130</v>
      </c>
      <c r="E64" s="146"/>
      <c r="F64" s="146"/>
      <c r="G64" s="146"/>
      <c r="H64" s="146"/>
      <c r="I64" s="146"/>
      <c r="J64" s="147">
        <f>J92</f>
        <v>0</v>
      </c>
      <c r="K64" s="144"/>
      <c r="L64" s="148"/>
    </row>
    <row r="65" spans="1:31" s="10" customFormat="1" ht="19.899999999999999" customHeight="1">
      <c r="B65" s="149"/>
      <c r="C65" s="100"/>
      <c r="D65" s="150" t="s">
        <v>131</v>
      </c>
      <c r="E65" s="151"/>
      <c r="F65" s="151"/>
      <c r="G65" s="151"/>
      <c r="H65" s="151"/>
      <c r="I65" s="151"/>
      <c r="J65" s="152">
        <f>J93</f>
        <v>0</v>
      </c>
      <c r="K65" s="100"/>
      <c r="L65" s="153"/>
    </row>
    <row r="66" spans="1:31" s="9" customFormat="1" ht="25" customHeight="1">
      <c r="B66" s="143"/>
      <c r="C66" s="144"/>
      <c r="D66" s="145" t="s">
        <v>1189</v>
      </c>
      <c r="E66" s="146"/>
      <c r="F66" s="146"/>
      <c r="G66" s="146"/>
      <c r="H66" s="146"/>
      <c r="I66" s="146"/>
      <c r="J66" s="147">
        <f>J125</f>
        <v>0</v>
      </c>
      <c r="K66" s="144"/>
      <c r="L66" s="148"/>
    </row>
    <row r="67" spans="1:31" s="10" customFormat="1" ht="19.899999999999999" customHeight="1">
      <c r="B67" s="149"/>
      <c r="C67" s="100"/>
      <c r="D67" s="150" t="s">
        <v>2318</v>
      </c>
      <c r="E67" s="151"/>
      <c r="F67" s="151"/>
      <c r="G67" s="151"/>
      <c r="H67" s="151"/>
      <c r="I67" s="151"/>
      <c r="J67" s="152">
        <f>J126</f>
        <v>0</v>
      </c>
      <c r="K67" s="100"/>
      <c r="L67" s="153"/>
    </row>
    <row r="68" spans="1:31" s="10" customFormat="1" ht="19.899999999999999" customHeight="1">
      <c r="B68" s="149"/>
      <c r="C68" s="100"/>
      <c r="D68" s="150" t="s">
        <v>961</v>
      </c>
      <c r="E68" s="151"/>
      <c r="F68" s="151"/>
      <c r="G68" s="151"/>
      <c r="H68" s="151"/>
      <c r="I68" s="151"/>
      <c r="J68" s="152">
        <f>J129</f>
        <v>0</v>
      </c>
      <c r="K68" s="100"/>
      <c r="L68" s="153"/>
    </row>
    <row r="69" spans="1:31" s="9" customFormat="1" ht="25" customHeight="1">
      <c r="B69" s="143"/>
      <c r="C69" s="144"/>
      <c r="D69" s="145" t="s">
        <v>142</v>
      </c>
      <c r="E69" s="146"/>
      <c r="F69" s="146"/>
      <c r="G69" s="146"/>
      <c r="H69" s="146"/>
      <c r="I69" s="146"/>
      <c r="J69" s="147">
        <f>J135</f>
        <v>0</v>
      </c>
      <c r="K69" s="144"/>
      <c r="L69" s="148"/>
    </row>
    <row r="70" spans="1:31" s="2" customFormat="1" ht="21.75" customHeight="1">
      <c r="A70" s="37"/>
      <c r="B70" s="38"/>
      <c r="C70" s="39"/>
      <c r="D70" s="39"/>
      <c r="E70" s="39"/>
      <c r="F70" s="39"/>
      <c r="G70" s="39"/>
      <c r="H70" s="39"/>
      <c r="I70" s="39"/>
      <c r="J70" s="39"/>
      <c r="K70" s="39"/>
      <c r="L70" s="116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pans="1:31" s="2" customFormat="1" ht="7" customHeight="1">
      <c r="A71" s="37"/>
      <c r="B71" s="50"/>
      <c r="C71" s="51"/>
      <c r="D71" s="51"/>
      <c r="E71" s="51"/>
      <c r="F71" s="51"/>
      <c r="G71" s="51"/>
      <c r="H71" s="51"/>
      <c r="I71" s="51"/>
      <c r="J71" s="51"/>
      <c r="K71" s="51"/>
      <c r="L71" s="116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5" spans="1:31" s="2" customFormat="1" ht="7" customHeight="1">
      <c r="A75" s="37"/>
      <c r="B75" s="52"/>
      <c r="C75" s="53"/>
      <c r="D75" s="53"/>
      <c r="E75" s="53"/>
      <c r="F75" s="53"/>
      <c r="G75" s="53"/>
      <c r="H75" s="53"/>
      <c r="I75" s="53"/>
      <c r="J75" s="53"/>
      <c r="K75" s="53"/>
      <c r="L75" s="116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pans="1:31" s="2" customFormat="1" ht="25" customHeight="1">
      <c r="A76" s="37"/>
      <c r="B76" s="38"/>
      <c r="C76" s="26" t="s">
        <v>143</v>
      </c>
      <c r="D76" s="39"/>
      <c r="E76" s="39"/>
      <c r="F76" s="39"/>
      <c r="G76" s="39"/>
      <c r="H76" s="39"/>
      <c r="I76" s="39"/>
      <c r="J76" s="39"/>
      <c r="K76" s="39"/>
      <c r="L76" s="116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pans="1:31" s="2" customFormat="1" ht="7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16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pans="1:31" s="2" customFormat="1" ht="12" customHeight="1">
      <c r="A78" s="37"/>
      <c r="B78" s="38"/>
      <c r="C78" s="32" t="s">
        <v>16</v>
      </c>
      <c r="D78" s="39"/>
      <c r="E78" s="39"/>
      <c r="F78" s="39"/>
      <c r="G78" s="39"/>
      <c r="H78" s="39"/>
      <c r="I78" s="39"/>
      <c r="J78" s="39"/>
      <c r="K78" s="39"/>
      <c r="L78" s="116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pans="1:31" s="2" customFormat="1" ht="16.5" customHeight="1">
      <c r="A79" s="37"/>
      <c r="B79" s="38"/>
      <c r="C79" s="39"/>
      <c r="D79" s="39"/>
      <c r="E79" s="395" t="str">
        <f>E7</f>
        <v>Oprava mostních objektů na trati Krnov - Opava</v>
      </c>
      <c r="F79" s="396"/>
      <c r="G79" s="396"/>
      <c r="H79" s="396"/>
      <c r="I79" s="39"/>
      <c r="J79" s="39"/>
      <c r="K79" s="39"/>
      <c r="L79" s="116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pans="1:31" s="1" customFormat="1" ht="12" customHeight="1">
      <c r="B80" s="24"/>
      <c r="C80" s="32" t="s">
        <v>121</v>
      </c>
      <c r="D80" s="25"/>
      <c r="E80" s="25"/>
      <c r="F80" s="25"/>
      <c r="G80" s="25"/>
      <c r="H80" s="25"/>
      <c r="I80" s="25"/>
      <c r="J80" s="25"/>
      <c r="K80" s="25"/>
      <c r="L80" s="23"/>
    </row>
    <row r="81" spans="1:65" s="2" customFormat="1" ht="16.5" customHeight="1">
      <c r="A81" s="37"/>
      <c r="B81" s="38"/>
      <c r="C81" s="39"/>
      <c r="D81" s="39"/>
      <c r="E81" s="395" t="s">
        <v>1186</v>
      </c>
      <c r="F81" s="394"/>
      <c r="G81" s="394"/>
      <c r="H81" s="394"/>
      <c r="I81" s="39"/>
      <c r="J81" s="39"/>
      <c r="K81" s="39"/>
      <c r="L81" s="116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pans="1:65" s="2" customFormat="1" ht="12" customHeight="1">
      <c r="A82" s="37"/>
      <c r="B82" s="38"/>
      <c r="C82" s="32" t="s">
        <v>123</v>
      </c>
      <c r="D82" s="39"/>
      <c r="E82" s="39"/>
      <c r="F82" s="39"/>
      <c r="G82" s="39"/>
      <c r="H82" s="39"/>
      <c r="I82" s="39"/>
      <c r="J82" s="39"/>
      <c r="K82" s="39"/>
      <c r="L82" s="116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pans="1:65" s="2" customFormat="1" ht="30" customHeight="1">
      <c r="A83" s="37"/>
      <c r="B83" s="38"/>
      <c r="C83" s="39"/>
      <c r="D83" s="39"/>
      <c r="E83" s="391" t="str">
        <f>E11</f>
        <v>SO 03.4 - Most v km 110,644 - ochrana a úprava mimodrážních sdělovacích kabelů ( dle PD SO 03.2 )</v>
      </c>
      <c r="F83" s="394"/>
      <c r="G83" s="394"/>
      <c r="H83" s="394"/>
      <c r="I83" s="39"/>
      <c r="J83" s="39"/>
      <c r="K83" s="39"/>
      <c r="L83" s="116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pans="1:65" s="2" customFormat="1" ht="7" customHeight="1">
      <c r="A84" s="37"/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116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pans="1:65" s="2" customFormat="1" ht="12" customHeight="1">
      <c r="A85" s="37"/>
      <c r="B85" s="38"/>
      <c r="C85" s="32" t="s">
        <v>21</v>
      </c>
      <c r="D85" s="39"/>
      <c r="E85" s="39"/>
      <c r="F85" s="30" t="str">
        <f>F14</f>
        <v>OŘ Ostrava</v>
      </c>
      <c r="G85" s="39"/>
      <c r="H85" s="39"/>
      <c r="I85" s="32" t="s">
        <v>23</v>
      </c>
      <c r="J85" s="62">
        <f>IF(J14="","",J14)</f>
        <v>0</v>
      </c>
      <c r="K85" s="39"/>
      <c r="L85" s="116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pans="1:65" s="2" customFormat="1" ht="7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116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pans="1:65" s="2" customFormat="1" ht="15.25" customHeight="1">
      <c r="A87" s="37"/>
      <c r="B87" s="38"/>
      <c r="C87" s="32" t="s">
        <v>24</v>
      </c>
      <c r="D87" s="39"/>
      <c r="E87" s="39"/>
      <c r="F87" s="30" t="str">
        <f>E17</f>
        <v>Správa železnic</v>
      </c>
      <c r="G87" s="39"/>
      <c r="H87" s="39"/>
      <c r="I87" s="32" t="s">
        <v>32</v>
      </c>
      <c r="J87" s="35" t="str">
        <f>E23</f>
        <v xml:space="preserve"> </v>
      </c>
      <c r="K87" s="39"/>
      <c r="L87" s="116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pans="1:65" s="2" customFormat="1" ht="15.25" customHeight="1">
      <c r="A88" s="37"/>
      <c r="B88" s="38"/>
      <c r="C88" s="32" t="s">
        <v>30</v>
      </c>
      <c r="D88" s="39"/>
      <c r="E88" s="39"/>
      <c r="F88" s="30" t="str">
        <f>IF(E20="","",E20)</f>
        <v>Vyplň údaj</v>
      </c>
      <c r="G88" s="39"/>
      <c r="H88" s="39"/>
      <c r="I88" s="32" t="s">
        <v>35</v>
      </c>
      <c r="J88" s="35" t="str">
        <f>E26</f>
        <v xml:space="preserve"> </v>
      </c>
      <c r="K88" s="39"/>
      <c r="L88" s="116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pans="1:65" s="2" customFormat="1" ht="10.4" customHeight="1">
      <c r="A89" s="37"/>
      <c r="B89" s="38"/>
      <c r="C89" s="39"/>
      <c r="D89" s="39"/>
      <c r="E89" s="39"/>
      <c r="F89" s="39"/>
      <c r="G89" s="39"/>
      <c r="H89" s="39"/>
      <c r="I89" s="39"/>
      <c r="J89" s="39"/>
      <c r="K89" s="39"/>
      <c r="L89" s="116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pans="1:65" s="11" customFormat="1" ht="29.25" customHeight="1">
      <c r="A90" s="154"/>
      <c r="B90" s="155"/>
      <c r="C90" s="156" t="s">
        <v>144</v>
      </c>
      <c r="D90" s="157" t="s">
        <v>57</v>
      </c>
      <c r="E90" s="157" t="s">
        <v>53</v>
      </c>
      <c r="F90" s="157" t="s">
        <v>54</v>
      </c>
      <c r="G90" s="157" t="s">
        <v>145</v>
      </c>
      <c r="H90" s="157" t="s">
        <v>146</v>
      </c>
      <c r="I90" s="157" t="s">
        <v>147</v>
      </c>
      <c r="J90" s="157" t="s">
        <v>128</v>
      </c>
      <c r="K90" s="158" t="s">
        <v>148</v>
      </c>
      <c r="L90" s="159"/>
      <c r="M90" s="71" t="s">
        <v>19</v>
      </c>
      <c r="N90" s="72" t="s">
        <v>42</v>
      </c>
      <c r="O90" s="72" t="s">
        <v>149</v>
      </c>
      <c r="P90" s="72" t="s">
        <v>150</v>
      </c>
      <c r="Q90" s="72" t="s">
        <v>151</v>
      </c>
      <c r="R90" s="72" t="s">
        <v>152</v>
      </c>
      <c r="S90" s="72" t="s">
        <v>153</v>
      </c>
      <c r="T90" s="73" t="s">
        <v>154</v>
      </c>
      <c r="U90" s="154"/>
      <c r="V90" s="154"/>
      <c r="W90" s="154"/>
      <c r="X90" s="154"/>
      <c r="Y90" s="154"/>
      <c r="Z90" s="154"/>
      <c r="AA90" s="154"/>
      <c r="AB90" s="154"/>
      <c r="AC90" s="154"/>
      <c r="AD90" s="154"/>
      <c r="AE90" s="154"/>
    </row>
    <row r="91" spans="1:65" s="2" customFormat="1" ht="22.9" customHeight="1">
      <c r="A91" s="37"/>
      <c r="B91" s="38"/>
      <c r="C91" s="78" t="s">
        <v>155</v>
      </c>
      <c r="D91" s="39"/>
      <c r="E91" s="39"/>
      <c r="F91" s="39"/>
      <c r="G91" s="39"/>
      <c r="H91" s="39"/>
      <c r="I91" s="39"/>
      <c r="J91" s="160">
        <f>BK91</f>
        <v>0</v>
      </c>
      <c r="K91" s="39"/>
      <c r="L91" s="42"/>
      <c r="M91" s="74"/>
      <c r="N91" s="161"/>
      <c r="O91" s="75"/>
      <c r="P91" s="162">
        <f>P92+P125+P135</f>
        <v>0</v>
      </c>
      <c r="Q91" s="75"/>
      <c r="R91" s="162">
        <f>R92+R125+R135</f>
        <v>5.8857600000000003</v>
      </c>
      <c r="S91" s="75"/>
      <c r="T91" s="163">
        <f>T92+T125+T135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20" t="s">
        <v>71</v>
      </c>
      <c r="AU91" s="20" t="s">
        <v>129</v>
      </c>
      <c r="BK91" s="164">
        <f>BK92+BK125+BK135</f>
        <v>0</v>
      </c>
    </row>
    <row r="92" spans="1:65" s="12" customFormat="1" ht="25.9" customHeight="1">
      <c r="B92" s="165"/>
      <c r="C92" s="166"/>
      <c r="D92" s="167" t="s">
        <v>71</v>
      </c>
      <c r="E92" s="168" t="s">
        <v>156</v>
      </c>
      <c r="F92" s="168" t="s">
        <v>157</v>
      </c>
      <c r="G92" s="166"/>
      <c r="H92" s="166"/>
      <c r="I92" s="169"/>
      <c r="J92" s="170">
        <f>BK92</f>
        <v>0</v>
      </c>
      <c r="K92" s="166"/>
      <c r="L92" s="171"/>
      <c r="M92" s="172"/>
      <c r="N92" s="173"/>
      <c r="O92" s="173"/>
      <c r="P92" s="174">
        <f>P93</f>
        <v>0</v>
      </c>
      <c r="Q92" s="173"/>
      <c r="R92" s="174">
        <f>R93</f>
        <v>5.8857600000000003</v>
      </c>
      <c r="S92" s="173"/>
      <c r="T92" s="175">
        <f>T93</f>
        <v>0</v>
      </c>
      <c r="AR92" s="176" t="s">
        <v>79</v>
      </c>
      <c r="AT92" s="177" t="s">
        <v>71</v>
      </c>
      <c r="AU92" s="177" t="s">
        <v>72</v>
      </c>
      <c r="AY92" s="176" t="s">
        <v>158</v>
      </c>
      <c r="BK92" s="178">
        <f>BK93</f>
        <v>0</v>
      </c>
    </row>
    <row r="93" spans="1:65" s="12" customFormat="1" ht="22.9" customHeight="1">
      <c r="B93" s="165"/>
      <c r="C93" s="166"/>
      <c r="D93" s="167" t="s">
        <v>71</v>
      </c>
      <c r="E93" s="179" t="s">
        <v>79</v>
      </c>
      <c r="F93" s="179" t="s">
        <v>159</v>
      </c>
      <c r="G93" s="166"/>
      <c r="H93" s="166"/>
      <c r="I93" s="169"/>
      <c r="J93" s="180">
        <f>BK93</f>
        <v>0</v>
      </c>
      <c r="K93" s="166"/>
      <c r="L93" s="171"/>
      <c r="M93" s="172"/>
      <c r="N93" s="173"/>
      <c r="O93" s="173"/>
      <c r="P93" s="174">
        <f>SUM(P94:P124)</f>
        <v>0</v>
      </c>
      <c r="Q93" s="173"/>
      <c r="R93" s="174">
        <f>SUM(R94:R124)</f>
        <v>5.8857600000000003</v>
      </c>
      <c r="S93" s="173"/>
      <c r="T93" s="175">
        <f>SUM(T94:T124)</f>
        <v>0</v>
      </c>
      <c r="AR93" s="176" t="s">
        <v>79</v>
      </c>
      <c r="AT93" s="177" t="s">
        <v>71</v>
      </c>
      <c r="AU93" s="177" t="s">
        <v>79</v>
      </c>
      <c r="AY93" s="176" t="s">
        <v>158</v>
      </c>
      <c r="BK93" s="178">
        <f>SUM(BK94:BK124)</f>
        <v>0</v>
      </c>
    </row>
    <row r="94" spans="1:65" s="2" customFormat="1" ht="33" customHeight="1">
      <c r="A94" s="37"/>
      <c r="B94" s="38"/>
      <c r="C94" s="233" t="s">
        <v>79</v>
      </c>
      <c r="D94" s="233" t="s">
        <v>220</v>
      </c>
      <c r="E94" s="234" t="s">
        <v>2319</v>
      </c>
      <c r="F94" s="235" t="s">
        <v>2320</v>
      </c>
      <c r="G94" s="236" t="s">
        <v>375</v>
      </c>
      <c r="H94" s="237">
        <v>1</v>
      </c>
      <c r="I94" s="238"/>
      <c r="J94" s="239">
        <f>ROUND(I94*H94,2)</f>
        <v>0</v>
      </c>
      <c r="K94" s="235" t="s">
        <v>805</v>
      </c>
      <c r="L94" s="240"/>
      <c r="M94" s="241" t="s">
        <v>19</v>
      </c>
      <c r="N94" s="242" t="s">
        <v>43</v>
      </c>
      <c r="O94" s="67"/>
      <c r="P94" s="190">
        <f>O94*H94</f>
        <v>0</v>
      </c>
      <c r="Q94" s="190">
        <v>0</v>
      </c>
      <c r="R94" s="190">
        <f>Q94*H94</f>
        <v>0</v>
      </c>
      <c r="S94" s="190">
        <v>0</v>
      </c>
      <c r="T94" s="191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192" t="s">
        <v>219</v>
      </c>
      <c r="AT94" s="192" t="s">
        <v>220</v>
      </c>
      <c r="AU94" s="192" t="s">
        <v>81</v>
      </c>
      <c r="AY94" s="20" t="s">
        <v>158</v>
      </c>
      <c r="BE94" s="193">
        <f>IF(N94="základní",J94,0)</f>
        <v>0</v>
      </c>
      <c r="BF94" s="193">
        <f>IF(N94="snížená",J94,0)</f>
        <v>0</v>
      </c>
      <c r="BG94" s="193">
        <f>IF(N94="zákl. přenesená",J94,0)</f>
        <v>0</v>
      </c>
      <c r="BH94" s="193">
        <f>IF(N94="sníž. přenesená",J94,0)</f>
        <v>0</v>
      </c>
      <c r="BI94" s="193">
        <f>IF(N94="nulová",J94,0)</f>
        <v>0</v>
      </c>
      <c r="BJ94" s="20" t="s">
        <v>79</v>
      </c>
      <c r="BK94" s="193">
        <f>ROUND(I94*H94,2)</f>
        <v>0</v>
      </c>
      <c r="BL94" s="20" t="s">
        <v>165</v>
      </c>
      <c r="BM94" s="192" t="s">
        <v>2321</v>
      </c>
    </row>
    <row r="95" spans="1:65" s="2" customFormat="1" ht="18">
      <c r="A95" s="37"/>
      <c r="B95" s="38"/>
      <c r="C95" s="39"/>
      <c r="D95" s="194" t="s">
        <v>167</v>
      </c>
      <c r="E95" s="39"/>
      <c r="F95" s="195" t="s">
        <v>2320</v>
      </c>
      <c r="G95" s="39"/>
      <c r="H95" s="39"/>
      <c r="I95" s="196"/>
      <c r="J95" s="39"/>
      <c r="K95" s="39"/>
      <c r="L95" s="42"/>
      <c r="M95" s="197"/>
      <c r="N95" s="198"/>
      <c r="O95" s="67"/>
      <c r="P95" s="67"/>
      <c r="Q95" s="67"/>
      <c r="R95" s="67"/>
      <c r="S95" s="67"/>
      <c r="T95" s="68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20" t="s">
        <v>167</v>
      </c>
      <c r="AU95" s="20" t="s">
        <v>81</v>
      </c>
    </row>
    <row r="96" spans="1:65" s="2" customFormat="1" ht="24.25" customHeight="1">
      <c r="A96" s="37"/>
      <c r="B96" s="38"/>
      <c r="C96" s="181" t="s">
        <v>81</v>
      </c>
      <c r="D96" s="181" t="s">
        <v>160</v>
      </c>
      <c r="E96" s="182" t="s">
        <v>2322</v>
      </c>
      <c r="F96" s="183" t="s">
        <v>964</v>
      </c>
      <c r="G96" s="184" t="s">
        <v>191</v>
      </c>
      <c r="H96" s="185">
        <v>96</v>
      </c>
      <c r="I96" s="186"/>
      <c r="J96" s="187">
        <f>ROUND(I96*H96,2)</f>
        <v>0</v>
      </c>
      <c r="K96" s="183" t="s">
        <v>19</v>
      </c>
      <c r="L96" s="42"/>
      <c r="M96" s="188" t="s">
        <v>19</v>
      </c>
      <c r="N96" s="189" t="s">
        <v>43</v>
      </c>
      <c r="O96" s="67"/>
      <c r="P96" s="190">
        <f>O96*H96</f>
        <v>0</v>
      </c>
      <c r="Q96" s="190">
        <v>6.053E-2</v>
      </c>
      <c r="R96" s="190">
        <f>Q96*H96</f>
        <v>5.81088</v>
      </c>
      <c r="S96" s="190">
        <v>0</v>
      </c>
      <c r="T96" s="191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192" t="s">
        <v>165</v>
      </c>
      <c r="AT96" s="192" t="s">
        <v>160</v>
      </c>
      <c r="AU96" s="192" t="s">
        <v>81</v>
      </c>
      <c r="AY96" s="20" t="s">
        <v>158</v>
      </c>
      <c r="BE96" s="193">
        <f>IF(N96="základní",J96,0)</f>
        <v>0</v>
      </c>
      <c r="BF96" s="193">
        <f>IF(N96="snížená",J96,0)</f>
        <v>0</v>
      </c>
      <c r="BG96" s="193">
        <f>IF(N96="zákl. přenesená",J96,0)</f>
        <v>0</v>
      </c>
      <c r="BH96" s="193">
        <f>IF(N96="sníž. přenesená",J96,0)</f>
        <v>0</v>
      </c>
      <c r="BI96" s="193">
        <f>IF(N96="nulová",J96,0)</f>
        <v>0</v>
      </c>
      <c r="BJ96" s="20" t="s">
        <v>79</v>
      </c>
      <c r="BK96" s="193">
        <f>ROUND(I96*H96,2)</f>
        <v>0</v>
      </c>
      <c r="BL96" s="20" t="s">
        <v>165</v>
      </c>
      <c r="BM96" s="192" t="s">
        <v>2323</v>
      </c>
    </row>
    <row r="97" spans="1:65" s="2" customFormat="1" ht="54">
      <c r="A97" s="37"/>
      <c r="B97" s="38"/>
      <c r="C97" s="39"/>
      <c r="D97" s="194" t="s">
        <v>167</v>
      </c>
      <c r="E97" s="39"/>
      <c r="F97" s="195" t="s">
        <v>966</v>
      </c>
      <c r="G97" s="39"/>
      <c r="H97" s="39"/>
      <c r="I97" s="196"/>
      <c r="J97" s="39"/>
      <c r="K97" s="39"/>
      <c r="L97" s="42"/>
      <c r="M97" s="197"/>
      <c r="N97" s="198"/>
      <c r="O97" s="67"/>
      <c r="P97" s="67"/>
      <c r="Q97" s="67"/>
      <c r="R97" s="67"/>
      <c r="S97" s="67"/>
      <c r="T97" s="68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20" t="s">
        <v>167</v>
      </c>
      <c r="AU97" s="20" t="s">
        <v>81</v>
      </c>
    </row>
    <row r="98" spans="1:65" s="13" customFormat="1" ht="20">
      <c r="B98" s="201"/>
      <c r="C98" s="202"/>
      <c r="D98" s="194" t="s">
        <v>176</v>
      </c>
      <c r="E98" s="203" t="s">
        <v>19</v>
      </c>
      <c r="F98" s="204" t="s">
        <v>968</v>
      </c>
      <c r="G98" s="202"/>
      <c r="H98" s="203" t="s">
        <v>19</v>
      </c>
      <c r="I98" s="205"/>
      <c r="J98" s="202"/>
      <c r="K98" s="202"/>
      <c r="L98" s="206"/>
      <c r="M98" s="207"/>
      <c r="N98" s="208"/>
      <c r="O98" s="208"/>
      <c r="P98" s="208"/>
      <c r="Q98" s="208"/>
      <c r="R98" s="208"/>
      <c r="S98" s="208"/>
      <c r="T98" s="209"/>
      <c r="AT98" s="210" t="s">
        <v>176</v>
      </c>
      <c r="AU98" s="210" t="s">
        <v>81</v>
      </c>
      <c r="AV98" s="13" t="s">
        <v>79</v>
      </c>
      <c r="AW98" s="13" t="s">
        <v>34</v>
      </c>
      <c r="AX98" s="13" t="s">
        <v>72</v>
      </c>
      <c r="AY98" s="210" t="s">
        <v>158</v>
      </c>
    </row>
    <row r="99" spans="1:65" s="14" customFormat="1">
      <c r="B99" s="211"/>
      <c r="C99" s="212"/>
      <c r="D99" s="194" t="s">
        <v>176</v>
      </c>
      <c r="E99" s="213" t="s">
        <v>19</v>
      </c>
      <c r="F99" s="214" t="s">
        <v>2271</v>
      </c>
      <c r="G99" s="212"/>
      <c r="H99" s="215">
        <v>96</v>
      </c>
      <c r="I99" s="216"/>
      <c r="J99" s="212"/>
      <c r="K99" s="212"/>
      <c r="L99" s="217"/>
      <c r="M99" s="218"/>
      <c r="N99" s="219"/>
      <c r="O99" s="219"/>
      <c r="P99" s="219"/>
      <c r="Q99" s="219"/>
      <c r="R99" s="219"/>
      <c r="S99" s="219"/>
      <c r="T99" s="220"/>
      <c r="AT99" s="221" t="s">
        <v>176</v>
      </c>
      <c r="AU99" s="221" t="s">
        <v>81</v>
      </c>
      <c r="AV99" s="14" t="s">
        <v>81</v>
      </c>
      <c r="AW99" s="14" t="s">
        <v>34</v>
      </c>
      <c r="AX99" s="14" t="s">
        <v>72</v>
      </c>
      <c r="AY99" s="221" t="s">
        <v>158</v>
      </c>
    </row>
    <row r="100" spans="1:65" s="15" customFormat="1">
      <c r="B100" s="222"/>
      <c r="C100" s="223"/>
      <c r="D100" s="194" t="s">
        <v>176</v>
      </c>
      <c r="E100" s="224" t="s">
        <v>19</v>
      </c>
      <c r="F100" s="225" t="s">
        <v>179</v>
      </c>
      <c r="G100" s="223"/>
      <c r="H100" s="226">
        <v>96</v>
      </c>
      <c r="I100" s="227"/>
      <c r="J100" s="223"/>
      <c r="K100" s="223"/>
      <c r="L100" s="228"/>
      <c r="M100" s="229"/>
      <c r="N100" s="230"/>
      <c r="O100" s="230"/>
      <c r="P100" s="230"/>
      <c r="Q100" s="230"/>
      <c r="R100" s="230"/>
      <c r="S100" s="230"/>
      <c r="T100" s="231"/>
      <c r="AT100" s="232" t="s">
        <v>176</v>
      </c>
      <c r="AU100" s="232" t="s">
        <v>81</v>
      </c>
      <c r="AV100" s="15" t="s">
        <v>165</v>
      </c>
      <c r="AW100" s="15" t="s">
        <v>34</v>
      </c>
      <c r="AX100" s="15" t="s">
        <v>79</v>
      </c>
      <c r="AY100" s="232" t="s">
        <v>158</v>
      </c>
    </row>
    <row r="101" spans="1:65" s="2" customFormat="1" ht="37.9" customHeight="1">
      <c r="A101" s="37"/>
      <c r="B101" s="38"/>
      <c r="C101" s="181" t="s">
        <v>180</v>
      </c>
      <c r="D101" s="181" t="s">
        <v>160</v>
      </c>
      <c r="E101" s="182" t="s">
        <v>2272</v>
      </c>
      <c r="F101" s="183" t="s">
        <v>2273</v>
      </c>
      <c r="G101" s="184" t="s">
        <v>183</v>
      </c>
      <c r="H101" s="185">
        <v>28</v>
      </c>
      <c r="I101" s="186"/>
      <c r="J101" s="187">
        <f>ROUND(I101*H101,2)</f>
        <v>0</v>
      </c>
      <c r="K101" s="183" t="s">
        <v>19</v>
      </c>
      <c r="L101" s="42"/>
      <c r="M101" s="188" t="s">
        <v>19</v>
      </c>
      <c r="N101" s="189" t="s">
        <v>43</v>
      </c>
      <c r="O101" s="67"/>
      <c r="P101" s="190">
        <f>O101*H101</f>
        <v>0</v>
      </c>
      <c r="Q101" s="190">
        <v>0</v>
      </c>
      <c r="R101" s="190">
        <f>Q101*H101</f>
        <v>0</v>
      </c>
      <c r="S101" s="190">
        <v>0</v>
      </c>
      <c r="T101" s="191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192" t="s">
        <v>165</v>
      </c>
      <c r="AT101" s="192" t="s">
        <v>160</v>
      </c>
      <c r="AU101" s="192" t="s">
        <v>81</v>
      </c>
      <c r="AY101" s="20" t="s">
        <v>158</v>
      </c>
      <c r="BE101" s="193">
        <f>IF(N101="základní",J101,0)</f>
        <v>0</v>
      </c>
      <c r="BF101" s="193">
        <f>IF(N101="snížená",J101,0)</f>
        <v>0</v>
      </c>
      <c r="BG101" s="193">
        <f>IF(N101="zákl. přenesená",J101,0)</f>
        <v>0</v>
      </c>
      <c r="BH101" s="193">
        <f>IF(N101="sníž. přenesená",J101,0)</f>
        <v>0</v>
      </c>
      <c r="BI101" s="193">
        <f>IF(N101="nulová",J101,0)</f>
        <v>0</v>
      </c>
      <c r="BJ101" s="20" t="s">
        <v>79</v>
      </c>
      <c r="BK101" s="193">
        <f>ROUND(I101*H101,2)</f>
        <v>0</v>
      </c>
      <c r="BL101" s="20" t="s">
        <v>165</v>
      </c>
      <c r="BM101" s="192" t="s">
        <v>2324</v>
      </c>
    </row>
    <row r="102" spans="1:65" s="2" customFormat="1" ht="27">
      <c r="A102" s="37"/>
      <c r="B102" s="38"/>
      <c r="C102" s="39"/>
      <c r="D102" s="194" t="s">
        <v>167</v>
      </c>
      <c r="E102" s="39"/>
      <c r="F102" s="195" t="s">
        <v>2275</v>
      </c>
      <c r="G102" s="39"/>
      <c r="H102" s="39"/>
      <c r="I102" s="196"/>
      <c r="J102" s="39"/>
      <c r="K102" s="39"/>
      <c r="L102" s="42"/>
      <c r="M102" s="197"/>
      <c r="N102" s="198"/>
      <c r="O102" s="67"/>
      <c r="P102" s="67"/>
      <c r="Q102" s="67"/>
      <c r="R102" s="67"/>
      <c r="S102" s="67"/>
      <c r="T102" s="68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20" t="s">
        <v>167</v>
      </c>
      <c r="AU102" s="20" t="s">
        <v>81</v>
      </c>
    </row>
    <row r="103" spans="1:65" s="13" customFormat="1">
      <c r="B103" s="201"/>
      <c r="C103" s="202"/>
      <c r="D103" s="194" t="s">
        <v>176</v>
      </c>
      <c r="E103" s="203" t="s">
        <v>19</v>
      </c>
      <c r="F103" s="204" t="s">
        <v>2325</v>
      </c>
      <c r="G103" s="202"/>
      <c r="H103" s="203" t="s">
        <v>19</v>
      </c>
      <c r="I103" s="205"/>
      <c r="J103" s="202"/>
      <c r="K103" s="202"/>
      <c r="L103" s="206"/>
      <c r="M103" s="207"/>
      <c r="N103" s="208"/>
      <c r="O103" s="208"/>
      <c r="P103" s="208"/>
      <c r="Q103" s="208"/>
      <c r="R103" s="208"/>
      <c r="S103" s="208"/>
      <c r="T103" s="209"/>
      <c r="AT103" s="210" t="s">
        <v>176</v>
      </c>
      <c r="AU103" s="210" t="s">
        <v>81</v>
      </c>
      <c r="AV103" s="13" t="s">
        <v>79</v>
      </c>
      <c r="AW103" s="13" t="s">
        <v>34</v>
      </c>
      <c r="AX103" s="13" t="s">
        <v>72</v>
      </c>
      <c r="AY103" s="210" t="s">
        <v>158</v>
      </c>
    </row>
    <row r="104" spans="1:65" s="14" customFormat="1">
      <c r="B104" s="211"/>
      <c r="C104" s="212"/>
      <c r="D104" s="194" t="s">
        <v>176</v>
      </c>
      <c r="E104" s="213" t="s">
        <v>19</v>
      </c>
      <c r="F104" s="214" t="s">
        <v>2326</v>
      </c>
      <c r="G104" s="212"/>
      <c r="H104" s="215">
        <v>12</v>
      </c>
      <c r="I104" s="216"/>
      <c r="J104" s="212"/>
      <c r="K104" s="212"/>
      <c r="L104" s="217"/>
      <c r="M104" s="218"/>
      <c r="N104" s="219"/>
      <c r="O104" s="219"/>
      <c r="P104" s="219"/>
      <c r="Q104" s="219"/>
      <c r="R104" s="219"/>
      <c r="S104" s="219"/>
      <c r="T104" s="220"/>
      <c r="AT104" s="221" t="s">
        <v>176</v>
      </c>
      <c r="AU104" s="221" t="s">
        <v>81</v>
      </c>
      <c r="AV104" s="14" t="s">
        <v>81</v>
      </c>
      <c r="AW104" s="14" t="s">
        <v>34</v>
      </c>
      <c r="AX104" s="14" t="s">
        <v>72</v>
      </c>
      <c r="AY104" s="221" t="s">
        <v>158</v>
      </c>
    </row>
    <row r="105" spans="1:65" s="14" customFormat="1">
      <c r="B105" s="211"/>
      <c r="C105" s="212"/>
      <c r="D105" s="194" t="s">
        <v>176</v>
      </c>
      <c r="E105" s="213" t="s">
        <v>19</v>
      </c>
      <c r="F105" s="214" t="s">
        <v>2327</v>
      </c>
      <c r="G105" s="212"/>
      <c r="H105" s="215">
        <v>16</v>
      </c>
      <c r="I105" s="216"/>
      <c r="J105" s="212"/>
      <c r="K105" s="212"/>
      <c r="L105" s="217"/>
      <c r="M105" s="218"/>
      <c r="N105" s="219"/>
      <c r="O105" s="219"/>
      <c r="P105" s="219"/>
      <c r="Q105" s="219"/>
      <c r="R105" s="219"/>
      <c r="S105" s="219"/>
      <c r="T105" s="220"/>
      <c r="AT105" s="221" t="s">
        <v>176</v>
      </c>
      <c r="AU105" s="221" t="s">
        <v>81</v>
      </c>
      <c r="AV105" s="14" t="s">
        <v>81</v>
      </c>
      <c r="AW105" s="14" t="s">
        <v>34</v>
      </c>
      <c r="AX105" s="14" t="s">
        <v>72</v>
      </c>
      <c r="AY105" s="221" t="s">
        <v>158</v>
      </c>
    </row>
    <row r="106" spans="1:65" s="15" customFormat="1">
      <c r="B106" s="222"/>
      <c r="C106" s="223"/>
      <c r="D106" s="194" t="s">
        <v>176</v>
      </c>
      <c r="E106" s="224" t="s">
        <v>19</v>
      </c>
      <c r="F106" s="225" t="s">
        <v>179</v>
      </c>
      <c r="G106" s="223"/>
      <c r="H106" s="226">
        <v>28</v>
      </c>
      <c r="I106" s="227"/>
      <c r="J106" s="223"/>
      <c r="K106" s="223"/>
      <c r="L106" s="228"/>
      <c r="M106" s="229"/>
      <c r="N106" s="230"/>
      <c r="O106" s="230"/>
      <c r="P106" s="230"/>
      <c r="Q106" s="230"/>
      <c r="R106" s="230"/>
      <c r="S106" s="230"/>
      <c r="T106" s="231"/>
      <c r="AT106" s="232" t="s">
        <v>176</v>
      </c>
      <c r="AU106" s="232" t="s">
        <v>81</v>
      </c>
      <c r="AV106" s="15" t="s">
        <v>165</v>
      </c>
      <c r="AW106" s="15" t="s">
        <v>34</v>
      </c>
      <c r="AX106" s="15" t="s">
        <v>79</v>
      </c>
      <c r="AY106" s="232" t="s">
        <v>158</v>
      </c>
    </row>
    <row r="107" spans="1:65" s="2" customFormat="1" ht="24.25" customHeight="1">
      <c r="A107" s="37"/>
      <c r="B107" s="38"/>
      <c r="C107" s="181" t="s">
        <v>165</v>
      </c>
      <c r="D107" s="181" t="s">
        <v>160</v>
      </c>
      <c r="E107" s="182" t="s">
        <v>2279</v>
      </c>
      <c r="F107" s="183" t="s">
        <v>2280</v>
      </c>
      <c r="G107" s="184" t="s">
        <v>183</v>
      </c>
      <c r="H107" s="185">
        <v>2.8</v>
      </c>
      <c r="I107" s="186"/>
      <c r="J107" s="187">
        <f>ROUND(I107*H107,2)</f>
        <v>0</v>
      </c>
      <c r="K107" s="183" t="s">
        <v>19</v>
      </c>
      <c r="L107" s="42"/>
      <c r="M107" s="188" t="s">
        <v>19</v>
      </c>
      <c r="N107" s="189" t="s">
        <v>43</v>
      </c>
      <c r="O107" s="67"/>
      <c r="P107" s="190">
        <f>O107*H107</f>
        <v>0</v>
      </c>
      <c r="Q107" s="190">
        <v>0</v>
      </c>
      <c r="R107" s="190">
        <f>Q107*H107</f>
        <v>0</v>
      </c>
      <c r="S107" s="190">
        <v>0</v>
      </c>
      <c r="T107" s="191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192" t="s">
        <v>165</v>
      </c>
      <c r="AT107" s="192" t="s">
        <v>160</v>
      </c>
      <c r="AU107" s="192" t="s">
        <v>81</v>
      </c>
      <c r="AY107" s="20" t="s">
        <v>158</v>
      </c>
      <c r="BE107" s="193">
        <f>IF(N107="základní",J107,0)</f>
        <v>0</v>
      </c>
      <c r="BF107" s="193">
        <f>IF(N107="snížená",J107,0)</f>
        <v>0</v>
      </c>
      <c r="BG107" s="193">
        <f>IF(N107="zákl. přenesená",J107,0)</f>
        <v>0</v>
      </c>
      <c r="BH107" s="193">
        <f>IF(N107="sníž. přenesená",J107,0)</f>
        <v>0</v>
      </c>
      <c r="BI107" s="193">
        <f>IF(N107="nulová",J107,0)</f>
        <v>0</v>
      </c>
      <c r="BJ107" s="20" t="s">
        <v>79</v>
      </c>
      <c r="BK107" s="193">
        <f>ROUND(I107*H107,2)</f>
        <v>0</v>
      </c>
      <c r="BL107" s="20" t="s">
        <v>165</v>
      </c>
      <c r="BM107" s="192" t="s">
        <v>2328</v>
      </c>
    </row>
    <row r="108" spans="1:65" s="2" customFormat="1" ht="27">
      <c r="A108" s="37"/>
      <c r="B108" s="38"/>
      <c r="C108" s="39"/>
      <c r="D108" s="194" t="s">
        <v>167</v>
      </c>
      <c r="E108" s="39"/>
      <c r="F108" s="195" t="s">
        <v>2282</v>
      </c>
      <c r="G108" s="39"/>
      <c r="H108" s="39"/>
      <c r="I108" s="196"/>
      <c r="J108" s="39"/>
      <c r="K108" s="39"/>
      <c r="L108" s="42"/>
      <c r="M108" s="197"/>
      <c r="N108" s="198"/>
      <c r="O108" s="67"/>
      <c r="P108" s="67"/>
      <c r="Q108" s="67"/>
      <c r="R108" s="67"/>
      <c r="S108" s="67"/>
      <c r="T108" s="68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20" t="s">
        <v>167</v>
      </c>
      <c r="AU108" s="20" t="s">
        <v>81</v>
      </c>
    </row>
    <row r="109" spans="1:65" s="14" customFormat="1">
      <c r="B109" s="211"/>
      <c r="C109" s="212"/>
      <c r="D109" s="194" t="s">
        <v>176</v>
      </c>
      <c r="E109" s="213" t="s">
        <v>19</v>
      </c>
      <c r="F109" s="214" t="s">
        <v>2329</v>
      </c>
      <c r="G109" s="212"/>
      <c r="H109" s="215">
        <v>2.8</v>
      </c>
      <c r="I109" s="216"/>
      <c r="J109" s="212"/>
      <c r="K109" s="212"/>
      <c r="L109" s="217"/>
      <c r="M109" s="218"/>
      <c r="N109" s="219"/>
      <c r="O109" s="219"/>
      <c r="P109" s="219"/>
      <c r="Q109" s="219"/>
      <c r="R109" s="219"/>
      <c r="S109" s="219"/>
      <c r="T109" s="220"/>
      <c r="AT109" s="221" t="s">
        <v>176</v>
      </c>
      <c r="AU109" s="221" t="s">
        <v>81</v>
      </c>
      <c r="AV109" s="14" t="s">
        <v>81</v>
      </c>
      <c r="AW109" s="14" t="s">
        <v>34</v>
      </c>
      <c r="AX109" s="14" t="s">
        <v>72</v>
      </c>
      <c r="AY109" s="221" t="s">
        <v>158</v>
      </c>
    </row>
    <row r="110" spans="1:65" s="15" customFormat="1">
      <c r="B110" s="222"/>
      <c r="C110" s="223"/>
      <c r="D110" s="194" t="s">
        <v>176</v>
      </c>
      <c r="E110" s="224" t="s">
        <v>19</v>
      </c>
      <c r="F110" s="225" t="s">
        <v>179</v>
      </c>
      <c r="G110" s="223"/>
      <c r="H110" s="226">
        <v>2.8</v>
      </c>
      <c r="I110" s="227"/>
      <c r="J110" s="223"/>
      <c r="K110" s="223"/>
      <c r="L110" s="228"/>
      <c r="M110" s="229"/>
      <c r="N110" s="230"/>
      <c r="O110" s="230"/>
      <c r="P110" s="230"/>
      <c r="Q110" s="230"/>
      <c r="R110" s="230"/>
      <c r="S110" s="230"/>
      <c r="T110" s="231"/>
      <c r="AT110" s="232" t="s">
        <v>176</v>
      </c>
      <c r="AU110" s="232" t="s">
        <v>81</v>
      </c>
      <c r="AV110" s="15" t="s">
        <v>165</v>
      </c>
      <c r="AW110" s="15" t="s">
        <v>34</v>
      </c>
      <c r="AX110" s="15" t="s">
        <v>79</v>
      </c>
      <c r="AY110" s="232" t="s">
        <v>158</v>
      </c>
    </row>
    <row r="111" spans="1:65" s="2" customFormat="1" ht="24.25" customHeight="1">
      <c r="A111" s="37"/>
      <c r="B111" s="38"/>
      <c r="C111" s="181" t="s">
        <v>195</v>
      </c>
      <c r="D111" s="181" t="s">
        <v>160</v>
      </c>
      <c r="E111" s="182" t="s">
        <v>2284</v>
      </c>
      <c r="F111" s="183" t="s">
        <v>2285</v>
      </c>
      <c r="G111" s="184" t="s">
        <v>183</v>
      </c>
      <c r="H111" s="185">
        <v>25.2</v>
      </c>
      <c r="I111" s="186"/>
      <c r="J111" s="187">
        <f>ROUND(I111*H111,2)</f>
        <v>0</v>
      </c>
      <c r="K111" s="183" t="s">
        <v>19</v>
      </c>
      <c r="L111" s="42"/>
      <c r="M111" s="188" t="s">
        <v>19</v>
      </c>
      <c r="N111" s="189" t="s">
        <v>43</v>
      </c>
      <c r="O111" s="67"/>
      <c r="P111" s="190">
        <f>O111*H111</f>
        <v>0</v>
      </c>
      <c r="Q111" s="190">
        <v>0</v>
      </c>
      <c r="R111" s="190">
        <f>Q111*H111</f>
        <v>0</v>
      </c>
      <c r="S111" s="190">
        <v>0</v>
      </c>
      <c r="T111" s="191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192" t="s">
        <v>165</v>
      </c>
      <c r="AT111" s="192" t="s">
        <v>160</v>
      </c>
      <c r="AU111" s="192" t="s">
        <v>81</v>
      </c>
      <c r="AY111" s="20" t="s">
        <v>158</v>
      </c>
      <c r="BE111" s="193">
        <f>IF(N111="základní",J111,0)</f>
        <v>0</v>
      </c>
      <c r="BF111" s="193">
        <f>IF(N111="snížená",J111,0)</f>
        <v>0</v>
      </c>
      <c r="BG111" s="193">
        <f>IF(N111="zákl. přenesená",J111,0)</f>
        <v>0</v>
      </c>
      <c r="BH111" s="193">
        <f>IF(N111="sníž. přenesená",J111,0)</f>
        <v>0</v>
      </c>
      <c r="BI111" s="193">
        <f>IF(N111="nulová",J111,0)</f>
        <v>0</v>
      </c>
      <c r="BJ111" s="20" t="s">
        <v>79</v>
      </c>
      <c r="BK111" s="193">
        <f>ROUND(I111*H111,2)</f>
        <v>0</v>
      </c>
      <c r="BL111" s="20" t="s">
        <v>165</v>
      </c>
      <c r="BM111" s="192" t="s">
        <v>2330</v>
      </c>
    </row>
    <row r="112" spans="1:65" s="2" customFormat="1" ht="27">
      <c r="A112" s="37"/>
      <c r="B112" s="38"/>
      <c r="C112" s="39"/>
      <c r="D112" s="194" t="s">
        <v>167</v>
      </c>
      <c r="E112" s="39"/>
      <c r="F112" s="195" t="s">
        <v>2287</v>
      </c>
      <c r="G112" s="39"/>
      <c r="H112" s="39"/>
      <c r="I112" s="196"/>
      <c r="J112" s="39"/>
      <c r="K112" s="39"/>
      <c r="L112" s="42"/>
      <c r="M112" s="197"/>
      <c r="N112" s="198"/>
      <c r="O112" s="67"/>
      <c r="P112" s="67"/>
      <c r="Q112" s="67"/>
      <c r="R112" s="67"/>
      <c r="S112" s="67"/>
      <c r="T112" s="68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20" t="s">
        <v>167</v>
      </c>
      <c r="AU112" s="20" t="s">
        <v>81</v>
      </c>
    </row>
    <row r="113" spans="1:65" s="14" customFormat="1">
      <c r="B113" s="211"/>
      <c r="C113" s="212"/>
      <c r="D113" s="194" t="s">
        <v>176</v>
      </c>
      <c r="E113" s="213" t="s">
        <v>19</v>
      </c>
      <c r="F113" s="214" t="s">
        <v>2331</v>
      </c>
      <c r="G113" s="212"/>
      <c r="H113" s="215">
        <v>25.2</v>
      </c>
      <c r="I113" s="216"/>
      <c r="J113" s="212"/>
      <c r="K113" s="212"/>
      <c r="L113" s="217"/>
      <c r="M113" s="218"/>
      <c r="N113" s="219"/>
      <c r="O113" s="219"/>
      <c r="P113" s="219"/>
      <c r="Q113" s="219"/>
      <c r="R113" s="219"/>
      <c r="S113" s="219"/>
      <c r="T113" s="220"/>
      <c r="AT113" s="221" t="s">
        <v>176</v>
      </c>
      <c r="AU113" s="221" t="s">
        <v>81</v>
      </c>
      <c r="AV113" s="14" t="s">
        <v>81</v>
      </c>
      <c r="AW113" s="14" t="s">
        <v>34</v>
      </c>
      <c r="AX113" s="14" t="s">
        <v>72</v>
      </c>
      <c r="AY113" s="221" t="s">
        <v>158</v>
      </c>
    </row>
    <row r="114" spans="1:65" s="15" customFormat="1">
      <c r="B114" s="222"/>
      <c r="C114" s="223"/>
      <c r="D114" s="194" t="s">
        <v>176</v>
      </c>
      <c r="E114" s="224" t="s">
        <v>19</v>
      </c>
      <c r="F114" s="225" t="s">
        <v>179</v>
      </c>
      <c r="G114" s="223"/>
      <c r="H114" s="226">
        <v>25.2</v>
      </c>
      <c r="I114" s="227"/>
      <c r="J114" s="223"/>
      <c r="K114" s="223"/>
      <c r="L114" s="228"/>
      <c r="M114" s="229"/>
      <c r="N114" s="230"/>
      <c r="O114" s="230"/>
      <c r="P114" s="230"/>
      <c r="Q114" s="230"/>
      <c r="R114" s="230"/>
      <c r="S114" s="230"/>
      <c r="T114" s="231"/>
      <c r="AT114" s="232" t="s">
        <v>176</v>
      </c>
      <c r="AU114" s="232" t="s">
        <v>81</v>
      </c>
      <c r="AV114" s="15" t="s">
        <v>165</v>
      </c>
      <c r="AW114" s="15" t="s">
        <v>34</v>
      </c>
      <c r="AX114" s="15" t="s">
        <v>79</v>
      </c>
      <c r="AY114" s="232" t="s">
        <v>158</v>
      </c>
    </row>
    <row r="115" spans="1:65" s="2" customFormat="1" ht="24.25" customHeight="1">
      <c r="A115" s="37"/>
      <c r="B115" s="38"/>
      <c r="C115" s="181" t="s">
        <v>204</v>
      </c>
      <c r="D115" s="181" t="s">
        <v>160</v>
      </c>
      <c r="E115" s="182" t="s">
        <v>2289</v>
      </c>
      <c r="F115" s="183" t="s">
        <v>2290</v>
      </c>
      <c r="G115" s="184" t="s">
        <v>163</v>
      </c>
      <c r="H115" s="185">
        <v>28</v>
      </c>
      <c r="I115" s="186"/>
      <c r="J115" s="187">
        <f>ROUND(I115*H115,2)</f>
        <v>0</v>
      </c>
      <c r="K115" s="183" t="s">
        <v>19</v>
      </c>
      <c r="L115" s="42"/>
      <c r="M115" s="188" t="s">
        <v>19</v>
      </c>
      <c r="N115" s="189" t="s">
        <v>43</v>
      </c>
      <c r="O115" s="67"/>
      <c r="P115" s="190">
        <f>O115*H115</f>
        <v>0</v>
      </c>
      <c r="Q115" s="190">
        <v>0</v>
      </c>
      <c r="R115" s="190">
        <f>Q115*H115</f>
        <v>0</v>
      </c>
      <c r="S115" s="190">
        <v>0</v>
      </c>
      <c r="T115" s="191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192" t="s">
        <v>165</v>
      </c>
      <c r="AT115" s="192" t="s">
        <v>160</v>
      </c>
      <c r="AU115" s="192" t="s">
        <v>81</v>
      </c>
      <c r="AY115" s="20" t="s">
        <v>158</v>
      </c>
      <c r="BE115" s="193">
        <f>IF(N115="základní",J115,0)</f>
        <v>0</v>
      </c>
      <c r="BF115" s="193">
        <f>IF(N115="snížená",J115,0)</f>
        <v>0</v>
      </c>
      <c r="BG115" s="193">
        <f>IF(N115="zákl. přenesená",J115,0)</f>
        <v>0</v>
      </c>
      <c r="BH115" s="193">
        <f>IF(N115="sníž. přenesená",J115,0)</f>
        <v>0</v>
      </c>
      <c r="BI115" s="193">
        <f>IF(N115="nulová",J115,0)</f>
        <v>0</v>
      </c>
      <c r="BJ115" s="20" t="s">
        <v>79</v>
      </c>
      <c r="BK115" s="193">
        <f>ROUND(I115*H115,2)</f>
        <v>0</v>
      </c>
      <c r="BL115" s="20" t="s">
        <v>165</v>
      </c>
      <c r="BM115" s="192" t="s">
        <v>2332</v>
      </c>
    </row>
    <row r="116" spans="1:65" s="2" customFormat="1" ht="18">
      <c r="A116" s="37"/>
      <c r="B116" s="38"/>
      <c r="C116" s="39"/>
      <c r="D116" s="194" t="s">
        <v>167</v>
      </c>
      <c r="E116" s="39"/>
      <c r="F116" s="195" t="s">
        <v>2292</v>
      </c>
      <c r="G116" s="39"/>
      <c r="H116" s="39"/>
      <c r="I116" s="196"/>
      <c r="J116" s="39"/>
      <c r="K116" s="39"/>
      <c r="L116" s="42"/>
      <c r="M116" s="197"/>
      <c r="N116" s="198"/>
      <c r="O116" s="67"/>
      <c r="P116" s="67"/>
      <c r="Q116" s="67"/>
      <c r="R116" s="67"/>
      <c r="S116" s="67"/>
      <c r="T116" s="68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20" t="s">
        <v>167</v>
      </c>
      <c r="AU116" s="20" t="s">
        <v>81</v>
      </c>
    </row>
    <row r="117" spans="1:65" s="14" customFormat="1">
      <c r="B117" s="211"/>
      <c r="C117" s="212"/>
      <c r="D117" s="194" t="s">
        <v>176</v>
      </c>
      <c r="E117" s="213" t="s">
        <v>19</v>
      </c>
      <c r="F117" s="214" t="s">
        <v>2333</v>
      </c>
      <c r="G117" s="212"/>
      <c r="H117" s="215">
        <v>28</v>
      </c>
      <c r="I117" s="216"/>
      <c r="J117" s="212"/>
      <c r="K117" s="212"/>
      <c r="L117" s="217"/>
      <c r="M117" s="218"/>
      <c r="N117" s="219"/>
      <c r="O117" s="219"/>
      <c r="P117" s="219"/>
      <c r="Q117" s="219"/>
      <c r="R117" s="219"/>
      <c r="S117" s="219"/>
      <c r="T117" s="220"/>
      <c r="AT117" s="221" t="s">
        <v>176</v>
      </c>
      <c r="AU117" s="221" t="s">
        <v>81</v>
      </c>
      <c r="AV117" s="14" t="s">
        <v>81</v>
      </c>
      <c r="AW117" s="14" t="s">
        <v>34</v>
      </c>
      <c r="AX117" s="14" t="s">
        <v>72</v>
      </c>
      <c r="AY117" s="221" t="s">
        <v>158</v>
      </c>
    </row>
    <row r="118" spans="1:65" s="15" customFormat="1">
      <c r="B118" s="222"/>
      <c r="C118" s="223"/>
      <c r="D118" s="194" t="s">
        <v>176</v>
      </c>
      <c r="E118" s="224" t="s">
        <v>19</v>
      </c>
      <c r="F118" s="225" t="s">
        <v>179</v>
      </c>
      <c r="G118" s="223"/>
      <c r="H118" s="226">
        <v>28</v>
      </c>
      <c r="I118" s="227"/>
      <c r="J118" s="223"/>
      <c r="K118" s="223"/>
      <c r="L118" s="228"/>
      <c r="M118" s="229"/>
      <c r="N118" s="230"/>
      <c r="O118" s="230"/>
      <c r="P118" s="230"/>
      <c r="Q118" s="230"/>
      <c r="R118" s="230"/>
      <c r="S118" s="230"/>
      <c r="T118" s="231"/>
      <c r="AT118" s="232" t="s">
        <v>176</v>
      </c>
      <c r="AU118" s="232" t="s">
        <v>81</v>
      </c>
      <c r="AV118" s="15" t="s">
        <v>165</v>
      </c>
      <c r="AW118" s="15" t="s">
        <v>34</v>
      </c>
      <c r="AX118" s="15" t="s">
        <v>79</v>
      </c>
      <c r="AY118" s="232" t="s">
        <v>158</v>
      </c>
    </row>
    <row r="119" spans="1:65" s="2" customFormat="1" ht="24.25" customHeight="1">
      <c r="A119" s="37"/>
      <c r="B119" s="38"/>
      <c r="C119" s="233" t="s">
        <v>211</v>
      </c>
      <c r="D119" s="233" t="s">
        <v>220</v>
      </c>
      <c r="E119" s="234" t="s">
        <v>2294</v>
      </c>
      <c r="F119" s="235" t="s">
        <v>1003</v>
      </c>
      <c r="G119" s="236" t="s">
        <v>191</v>
      </c>
      <c r="H119" s="237">
        <v>96</v>
      </c>
      <c r="I119" s="238"/>
      <c r="J119" s="239">
        <f>ROUND(I119*H119,2)</f>
        <v>0</v>
      </c>
      <c r="K119" s="235" t="s">
        <v>19</v>
      </c>
      <c r="L119" s="240"/>
      <c r="M119" s="241" t="s">
        <v>19</v>
      </c>
      <c r="N119" s="242" t="s">
        <v>43</v>
      </c>
      <c r="O119" s="67"/>
      <c r="P119" s="190">
        <f>O119*H119</f>
        <v>0</v>
      </c>
      <c r="Q119" s="190">
        <v>7.7999999999999999E-4</v>
      </c>
      <c r="R119" s="190">
        <f>Q119*H119</f>
        <v>7.4880000000000002E-2</v>
      </c>
      <c r="S119" s="190">
        <v>0</v>
      </c>
      <c r="T119" s="191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192" t="s">
        <v>219</v>
      </c>
      <c r="AT119" s="192" t="s">
        <v>220</v>
      </c>
      <c r="AU119" s="192" t="s">
        <v>81</v>
      </c>
      <c r="AY119" s="20" t="s">
        <v>158</v>
      </c>
      <c r="BE119" s="193">
        <f>IF(N119="základní",J119,0)</f>
        <v>0</v>
      </c>
      <c r="BF119" s="193">
        <f>IF(N119="snížená",J119,0)</f>
        <v>0</v>
      </c>
      <c r="BG119" s="193">
        <f>IF(N119="zákl. přenesená",J119,0)</f>
        <v>0</v>
      </c>
      <c r="BH119" s="193">
        <f>IF(N119="sníž. přenesená",J119,0)</f>
        <v>0</v>
      </c>
      <c r="BI119" s="193">
        <f>IF(N119="nulová",J119,0)</f>
        <v>0</v>
      </c>
      <c r="BJ119" s="20" t="s">
        <v>79</v>
      </c>
      <c r="BK119" s="193">
        <f>ROUND(I119*H119,2)</f>
        <v>0</v>
      </c>
      <c r="BL119" s="20" t="s">
        <v>165</v>
      </c>
      <c r="BM119" s="192" t="s">
        <v>2334</v>
      </c>
    </row>
    <row r="120" spans="1:65" s="2" customFormat="1">
      <c r="A120" s="37"/>
      <c r="B120" s="38"/>
      <c r="C120" s="39"/>
      <c r="D120" s="194" t="s">
        <v>167</v>
      </c>
      <c r="E120" s="39"/>
      <c r="F120" s="195" t="s">
        <v>1003</v>
      </c>
      <c r="G120" s="39"/>
      <c r="H120" s="39"/>
      <c r="I120" s="196"/>
      <c r="J120" s="39"/>
      <c r="K120" s="39"/>
      <c r="L120" s="42"/>
      <c r="M120" s="197"/>
      <c r="N120" s="198"/>
      <c r="O120" s="67"/>
      <c r="P120" s="67"/>
      <c r="Q120" s="67"/>
      <c r="R120" s="67"/>
      <c r="S120" s="67"/>
      <c r="T120" s="68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20" t="s">
        <v>167</v>
      </c>
      <c r="AU120" s="20" t="s">
        <v>81</v>
      </c>
    </row>
    <row r="121" spans="1:65" s="14" customFormat="1">
      <c r="B121" s="211"/>
      <c r="C121" s="212"/>
      <c r="D121" s="194" t="s">
        <v>176</v>
      </c>
      <c r="E121" s="213" t="s">
        <v>19</v>
      </c>
      <c r="F121" s="214" t="s">
        <v>2296</v>
      </c>
      <c r="G121" s="212"/>
      <c r="H121" s="215">
        <v>30</v>
      </c>
      <c r="I121" s="216"/>
      <c r="J121" s="212"/>
      <c r="K121" s="212"/>
      <c r="L121" s="217"/>
      <c r="M121" s="218"/>
      <c r="N121" s="219"/>
      <c r="O121" s="219"/>
      <c r="P121" s="219"/>
      <c r="Q121" s="219"/>
      <c r="R121" s="219"/>
      <c r="S121" s="219"/>
      <c r="T121" s="220"/>
      <c r="AT121" s="221" t="s">
        <v>176</v>
      </c>
      <c r="AU121" s="221" t="s">
        <v>81</v>
      </c>
      <c r="AV121" s="14" t="s">
        <v>81</v>
      </c>
      <c r="AW121" s="14" t="s">
        <v>34</v>
      </c>
      <c r="AX121" s="14" t="s">
        <v>72</v>
      </c>
      <c r="AY121" s="221" t="s">
        <v>158</v>
      </c>
    </row>
    <row r="122" spans="1:65" s="14" customFormat="1">
      <c r="B122" s="211"/>
      <c r="C122" s="212"/>
      <c r="D122" s="194" t="s">
        <v>176</v>
      </c>
      <c r="E122" s="213" t="s">
        <v>19</v>
      </c>
      <c r="F122" s="214" t="s">
        <v>2297</v>
      </c>
      <c r="G122" s="212"/>
      <c r="H122" s="215">
        <v>40</v>
      </c>
      <c r="I122" s="216"/>
      <c r="J122" s="212"/>
      <c r="K122" s="212"/>
      <c r="L122" s="217"/>
      <c r="M122" s="218"/>
      <c r="N122" s="219"/>
      <c r="O122" s="219"/>
      <c r="P122" s="219"/>
      <c r="Q122" s="219"/>
      <c r="R122" s="219"/>
      <c r="S122" s="219"/>
      <c r="T122" s="220"/>
      <c r="AT122" s="221" t="s">
        <v>176</v>
      </c>
      <c r="AU122" s="221" t="s">
        <v>81</v>
      </c>
      <c r="AV122" s="14" t="s">
        <v>81</v>
      </c>
      <c r="AW122" s="14" t="s">
        <v>34</v>
      </c>
      <c r="AX122" s="14" t="s">
        <v>72</v>
      </c>
      <c r="AY122" s="221" t="s">
        <v>158</v>
      </c>
    </row>
    <row r="123" spans="1:65" s="14" customFormat="1">
      <c r="B123" s="211"/>
      <c r="C123" s="212"/>
      <c r="D123" s="194" t="s">
        <v>176</v>
      </c>
      <c r="E123" s="213" t="s">
        <v>19</v>
      </c>
      <c r="F123" s="214" t="s">
        <v>2298</v>
      </c>
      <c r="G123" s="212"/>
      <c r="H123" s="215">
        <v>26</v>
      </c>
      <c r="I123" s="216"/>
      <c r="J123" s="212"/>
      <c r="K123" s="212"/>
      <c r="L123" s="217"/>
      <c r="M123" s="218"/>
      <c r="N123" s="219"/>
      <c r="O123" s="219"/>
      <c r="P123" s="219"/>
      <c r="Q123" s="219"/>
      <c r="R123" s="219"/>
      <c r="S123" s="219"/>
      <c r="T123" s="220"/>
      <c r="AT123" s="221" t="s">
        <v>176</v>
      </c>
      <c r="AU123" s="221" t="s">
        <v>81</v>
      </c>
      <c r="AV123" s="14" t="s">
        <v>81</v>
      </c>
      <c r="AW123" s="14" t="s">
        <v>34</v>
      </c>
      <c r="AX123" s="14" t="s">
        <v>72</v>
      </c>
      <c r="AY123" s="221" t="s">
        <v>158</v>
      </c>
    </row>
    <row r="124" spans="1:65" s="15" customFormat="1">
      <c r="B124" s="222"/>
      <c r="C124" s="223"/>
      <c r="D124" s="194" t="s">
        <v>176</v>
      </c>
      <c r="E124" s="224" t="s">
        <v>19</v>
      </c>
      <c r="F124" s="225" t="s">
        <v>179</v>
      </c>
      <c r="G124" s="223"/>
      <c r="H124" s="226">
        <v>96</v>
      </c>
      <c r="I124" s="227"/>
      <c r="J124" s="223"/>
      <c r="K124" s="223"/>
      <c r="L124" s="228"/>
      <c r="M124" s="229"/>
      <c r="N124" s="230"/>
      <c r="O124" s="230"/>
      <c r="P124" s="230"/>
      <c r="Q124" s="230"/>
      <c r="R124" s="230"/>
      <c r="S124" s="230"/>
      <c r="T124" s="231"/>
      <c r="AT124" s="232" t="s">
        <v>176</v>
      </c>
      <c r="AU124" s="232" t="s">
        <v>81</v>
      </c>
      <c r="AV124" s="15" t="s">
        <v>165</v>
      </c>
      <c r="AW124" s="15" t="s">
        <v>34</v>
      </c>
      <c r="AX124" s="15" t="s">
        <v>79</v>
      </c>
      <c r="AY124" s="232" t="s">
        <v>158</v>
      </c>
    </row>
    <row r="125" spans="1:65" s="12" customFormat="1" ht="25.9" customHeight="1">
      <c r="B125" s="165"/>
      <c r="C125" s="166"/>
      <c r="D125" s="167" t="s">
        <v>71</v>
      </c>
      <c r="E125" s="168" t="s">
        <v>220</v>
      </c>
      <c r="F125" s="168" t="s">
        <v>2065</v>
      </c>
      <c r="G125" s="166"/>
      <c r="H125" s="166"/>
      <c r="I125" s="169"/>
      <c r="J125" s="170">
        <f>BK125</f>
        <v>0</v>
      </c>
      <c r="K125" s="166"/>
      <c r="L125" s="171"/>
      <c r="M125" s="172"/>
      <c r="N125" s="173"/>
      <c r="O125" s="173"/>
      <c r="P125" s="174">
        <f>P126+P129</f>
        <v>0</v>
      </c>
      <c r="Q125" s="173"/>
      <c r="R125" s="174">
        <f>R126+R129</f>
        <v>0</v>
      </c>
      <c r="S125" s="173"/>
      <c r="T125" s="175">
        <f>T126+T129</f>
        <v>0</v>
      </c>
      <c r="AR125" s="176" t="s">
        <v>180</v>
      </c>
      <c r="AT125" s="177" t="s">
        <v>71</v>
      </c>
      <c r="AU125" s="177" t="s">
        <v>72</v>
      </c>
      <c r="AY125" s="176" t="s">
        <v>158</v>
      </c>
      <c r="BK125" s="178">
        <f>BK126+BK129</f>
        <v>0</v>
      </c>
    </row>
    <row r="126" spans="1:65" s="12" customFormat="1" ht="22.9" customHeight="1">
      <c r="B126" s="165"/>
      <c r="C126" s="166"/>
      <c r="D126" s="167" t="s">
        <v>71</v>
      </c>
      <c r="E126" s="179" t="s">
        <v>2335</v>
      </c>
      <c r="F126" s="179" t="s">
        <v>2336</v>
      </c>
      <c r="G126" s="166"/>
      <c r="H126" s="166"/>
      <c r="I126" s="169"/>
      <c r="J126" s="180">
        <f>BK126</f>
        <v>0</v>
      </c>
      <c r="K126" s="166"/>
      <c r="L126" s="171"/>
      <c r="M126" s="172"/>
      <c r="N126" s="173"/>
      <c r="O126" s="173"/>
      <c r="P126" s="174">
        <f>SUM(P127:P128)</f>
        <v>0</v>
      </c>
      <c r="Q126" s="173"/>
      <c r="R126" s="174">
        <f>SUM(R127:R128)</f>
        <v>0</v>
      </c>
      <c r="S126" s="173"/>
      <c r="T126" s="175">
        <f>SUM(T127:T128)</f>
        <v>0</v>
      </c>
      <c r="AR126" s="176" t="s">
        <v>180</v>
      </c>
      <c r="AT126" s="177" t="s">
        <v>71</v>
      </c>
      <c r="AU126" s="177" t="s">
        <v>79</v>
      </c>
      <c r="AY126" s="176" t="s">
        <v>158</v>
      </c>
      <c r="BK126" s="178">
        <f>SUM(BK127:BK128)</f>
        <v>0</v>
      </c>
    </row>
    <row r="127" spans="1:65" s="2" customFormat="1" ht="21.75" customHeight="1">
      <c r="A127" s="37"/>
      <c r="B127" s="38"/>
      <c r="C127" s="181" t="s">
        <v>219</v>
      </c>
      <c r="D127" s="181" t="s">
        <v>160</v>
      </c>
      <c r="E127" s="182" t="s">
        <v>2337</v>
      </c>
      <c r="F127" s="183" t="s">
        <v>2338</v>
      </c>
      <c r="G127" s="184" t="s">
        <v>191</v>
      </c>
      <c r="H127" s="185">
        <v>6</v>
      </c>
      <c r="I127" s="186"/>
      <c r="J127" s="187">
        <f>ROUND(I127*H127,2)</f>
        <v>0</v>
      </c>
      <c r="K127" s="183" t="s">
        <v>19</v>
      </c>
      <c r="L127" s="42"/>
      <c r="M127" s="188" t="s">
        <v>19</v>
      </c>
      <c r="N127" s="189" t="s">
        <v>43</v>
      </c>
      <c r="O127" s="67"/>
      <c r="P127" s="190">
        <f>O127*H127</f>
        <v>0</v>
      </c>
      <c r="Q127" s="190">
        <v>0</v>
      </c>
      <c r="R127" s="190">
        <f>Q127*H127</f>
        <v>0</v>
      </c>
      <c r="S127" s="190">
        <v>0</v>
      </c>
      <c r="T127" s="191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92" t="s">
        <v>618</v>
      </c>
      <c r="AT127" s="192" t="s">
        <v>160</v>
      </c>
      <c r="AU127" s="192" t="s">
        <v>81</v>
      </c>
      <c r="AY127" s="20" t="s">
        <v>158</v>
      </c>
      <c r="BE127" s="193">
        <f>IF(N127="základní",J127,0)</f>
        <v>0</v>
      </c>
      <c r="BF127" s="193">
        <f>IF(N127="snížená",J127,0)</f>
        <v>0</v>
      </c>
      <c r="BG127" s="193">
        <f>IF(N127="zákl. přenesená",J127,0)</f>
        <v>0</v>
      </c>
      <c r="BH127" s="193">
        <f>IF(N127="sníž. přenesená",J127,0)</f>
        <v>0</v>
      </c>
      <c r="BI127" s="193">
        <f>IF(N127="nulová",J127,0)</f>
        <v>0</v>
      </c>
      <c r="BJ127" s="20" t="s">
        <v>79</v>
      </c>
      <c r="BK127" s="193">
        <f>ROUND(I127*H127,2)</f>
        <v>0</v>
      </c>
      <c r="BL127" s="20" t="s">
        <v>618</v>
      </c>
      <c r="BM127" s="192" t="s">
        <v>2339</v>
      </c>
    </row>
    <row r="128" spans="1:65" s="2" customFormat="1">
      <c r="A128" s="37"/>
      <c r="B128" s="38"/>
      <c r="C128" s="39"/>
      <c r="D128" s="194" t="s">
        <v>167</v>
      </c>
      <c r="E128" s="39"/>
      <c r="F128" s="195" t="s">
        <v>2338</v>
      </c>
      <c r="G128" s="39"/>
      <c r="H128" s="39"/>
      <c r="I128" s="196"/>
      <c r="J128" s="39"/>
      <c r="K128" s="39"/>
      <c r="L128" s="42"/>
      <c r="M128" s="197"/>
      <c r="N128" s="198"/>
      <c r="O128" s="67"/>
      <c r="P128" s="67"/>
      <c r="Q128" s="67"/>
      <c r="R128" s="67"/>
      <c r="S128" s="67"/>
      <c r="T128" s="68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20" t="s">
        <v>167</v>
      </c>
      <c r="AU128" s="20" t="s">
        <v>81</v>
      </c>
    </row>
    <row r="129" spans="1:65" s="12" customFormat="1" ht="22.9" customHeight="1">
      <c r="B129" s="165"/>
      <c r="C129" s="166"/>
      <c r="D129" s="167" t="s">
        <v>71</v>
      </c>
      <c r="E129" s="179" t="s">
        <v>1099</v>
      </c>
      <c r="F129" s="179" t="s">
        <v>1100</v>
      </c>
      <c r="G129" s="166"/>
      <c r="H129" s="166"/>
      <c r="I129" s="169"/>
      <c r="J129" s="180">
        <f>BK129</f>
        <v>0</v>
      </c>
      <c r="K129" s="166"/>
      <c r="L129" s="171"/>
      <c r="M129" s="172"/>
      <c r="N129" s="173"/>
      <c r="O129" s="173"/>
      <c r="P129" s="174">
        <f>SUM(P130:P134)</f>
        <v>0</v>
      </c>
      <c r="Q129" s="173"/>
      <c r="R129" s="174">
        <f>SUM(R130:R134)</f>
        <v>0</v>
      </c>
      <c r="S129" s="173"/>
      <c r="T129" s="175">
        <f>SUM(T130:T134)</f>
        <v>0</v>
      </c>
      <c r="AR129" s="176" t="s">
        <v>180</v>
      </c>
      <c r="AT129" s="177" t="s">
        <v>71</v>
      </c>
      <c r="AU129" s="177" t="s">
        <v>79</v>
      </c>
      <c r="AY129" s="176" t="s">
        <v>158</v>
      </c>
      <c r="BK129" s="178">
        <f>SUM(BK130:BK134)</f>
        <v>0</v>
      </c>
    </row>
    <row r="130" spans="1:65" s="2" customFormat="1" ht="24.25" customHeight="1">
      <c r="A130" s="37"/>
      <c r="B130" s="38"/>
      <c r="C130" s="181" t="s">
        <v>227</v>
      </c>
      <c r="D130" s="181" t="s">
        <v>160</v>
      </c>
      <c r="E130" s="182" t="s">
        <v>2340</v>
      </c>
      <c r="F130" s="183" t="s">
        <v>2341</v>
      </c>
      <c r="G130" s="184" t="s">
        <v>191</v>
      </c>
      <c r="H130" s="185">
        <v>70</v>
      </c>
      <c r="I130" s="186"/>
      <c r="J130" s="187">
        <f>ROUND(I130*H130,2)</f>
        <v>0</v>
      </c>
      <c r="K130" s="183" t="s">
        <v>19</v>
      </c>
      <c r="L130" s="42"/>
      <c r="M130" s="188" t="s">
        <v>19</v>
      </c>
      <c r="N130" s="189" t="s">
        <v>43</v>
      </c>
      <c r="O130" s="67"/>
      <c r="P130" s="190">
        <f>O130*H130</f>
        <v>0</v>
      </c>
      <c r="Q130" s="190">
        <v>0</v>
      </c>
      <c r="R130" s="190">
        <f>Q130*H130</f>
        <v>0</v>
      </c>
      <c r="S130" s="190">
        <v>0</v>
      </c>
      <c r="T130" s="191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92" t="s">
        <v>618</v>
      </c>
      <c r="AT130" s="192" t="s">
        <v>160</v>
      </c>
      <c r="AU130" s="192" t="s">
        <v>81</v>
      </c>
      <c r="AY130" s="20" t="s">
        <v>158</v>
      </c>
      <c r="BE130" s="193">
        <f>IF(N130="základní",J130,0)</f>
        <v>0</v>
      </c>
      <c r="BF130" s="193">
        <f>IF(N130="snížená",J130,0)</f>
        <v>0</v>
      </c>
      <c r="BG130" s="193">
        <f>IF(N130="zákl. přenesená",J130,0)</f>
        <v>0</v>
      </c>
      <c r="BH130" s="193">
        <f>IF(N130="sníž. přenesená",J130,0)</f>
        <v>0</v>
      </c>
      <c r="BI130" s="193">
        <f>IF(N130="nulová",J130,0)</f>
        <v>0</v>
      </c>
      <c r="BJ130" s="20" t="s">
        <v>79</v>
      </c>
      <c r="BK130" s="193">
        <f>ROUND(I130*H130,2)</f>
        <v>0</v>
      </c>
      <c r="BL130" s="20" t="s">
        <v>618</v>
      </c>
      <c r="BM130" s="192" t="s">
        <v>2342</v>
      </c>
    </row>
    <row r="131" spans="1:65" s="2" customFormat="1" ht="18">
      <c r="A131" s="37"/>
      <c r="B131" s="38"/>
      <c r="C131" s="39"/>
      <c r="D131" s="194" t="s">
        <v>167</v>
      </c>
      <c r="E131" s="39"/>
      <c r="F131" s="195" t="s">
        <v>2343</v>
      </c>
      <c r="G131" s="39"/>
      <c r="H131" s="39"/>
      <c r="I131" s="196"/>
      <c r="J131" s="39"/>
      <c r="K131" s="39"/>
      <c r="L131" s="42"/>
      <c r="M131" s="197"/>
      <c r="N131" s="198"/>
      <c r="O131" s="67"/>
      <c r="P131" s="67"/>
      <c r="Q131" s="67"/>
      <c r="R131" s="67"/>
      <c r="S131" s="67"/>
      <c r="T131" s="68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20" t="s">
        <v>167</v>
      </c>
      <c r="AU131" s="20" t="s">
        <v>81</v>
      </c>
    </row>
    <row r="132" spans="1:65" s="14" customFormat="1">
      <c r="B132" s="211"/>
      <c r="C132" s="212"/>
      <c r="D132" s="194" t="s">
        <v>176</v>
      </c>
      <c r="E132" s="213" t="s">
        <v>19</v>
      </c>
      <c r="F132" s="214" t="s">
        <v>2296</v>
      </c>
      <c r="G132" s="212"/>
      <c r="H132" s="215">
        <v>30</v>
      </c>
      <c r="I132" s="216"/>
      <c r="J132" s="212"/>
      <c r="K132" s="212"/>
      <c r="L132" s="217"/>
      <c r="M132" s="218"/>
      <c r="N132" s="219"/>
      <c r="O132" s="219"/>
      <c r="P132" s="219"/>
      <c r="Q132" s="219"/>
      <c r="R132" s="219"/>
      <c r="S132" s="219"/>
      <c r="T132" s="220"/>
      <c r="AT132" s="221" t="s">
        <v>176</v>
      </c>
      <c r="AU132" s="221" t="s">
        <v>81</v>
      </c>
      <c r="AV132" s="14" t="s">
        <v>81</v>
      </c>
      <c r="AW132" s="14" t="s">
        <v>34</v>
      </c>
      <c r="AX132" s="14" t="s">
        <v>72</v>
      </c>
      <c r="AY132" s="221" t="s">
        <v>158</v>
      </c>
    </row>
    <row r="133" spans="1:65" s="14" customFormat="1">
      <c r="B133" s="211"/>
      <c r="C133" s="212"/>
      <c r="D133" s="194" t="s">
        <v>176</v>
      </c>
      <c r="E133" s="213" t="s">
        <v>19</v>
      </c>
      <c r="F133" s="214" t="s">
        <v>2297</v>
      </c>
      <c r="G133" s="212"/>
      <c r="H133" s="215">
        <v>40</v>
      </c>
      <c r="I133" s="216"/>
      <c r="J133" s="212"/>
      <c r="K133" s="212"/>
      <c r="L133" s="217"/>
      <c r="M133" s="218"/>
      <c r="N133" s="219"/>
      <c r="O133" s="219"/>
      <c r="P133" s="219"/>
      <c r="Q133" s="219"/>
      <c r="R133" s="219"/>
      <c r="S133" s="219"/>
      <c r="T133" s="220"/>
      <c r="AT133" s="221" t="s">
        <v>176</v>
      </c>
      <c r="AU133" s="221" t="s">
        <v>81</v>
      </c>
      <c r="AV133" s="14" t="s">
        <v>81</v>
      </c>
      <c r="AW133" s="14" t="s">
        <v>34</v>
      </c>
      <c r="AX133" s="14" t="s">
        <v>72</v>
      </c>
      <c r="AY133" s="221" t="s">
        <v>158</v>
      </c>
    </row>
    <row r="134" spans="1:65" s="15" customFormat="1">
      <c r="B134" s="222"/>
      <c r="C134" s="223"/>
      <c r="D134" s="194" t="s">
        <v>176</v>
      </c>
      <c r="E134" s="224" t="s">
        <v>19</v>
      </c>
      <c r="F134" s="225" t="s">
        <v>179</v>
      </c>
      <c r="G134" s="223"/>
      <c r="H134" s="226">
        <v>70</v>
      </c>
      <c r="I134" s="227"/>
      <c r="J134" s="223"/>
      <c r="K134" s="223"/>
      <c r="L134" s="228"/>
      <c r="M134" s="229"/>
      <c r="N134" s="230"/>
      <c r="O134" s="230"/>
      <c r="P134" s="230"/>
      <c r="Q134" s="230"/>
      <c r="R134" s="230"/>
      <c r="S134" s="230"/>
      <c r="T134" s="231"/>
      <c r="AT134" s="232" t="s">
        <v>176</v>
      </c>
      <c r="AU134" s="232" t="s">
        <v>81</v>
      </c>
      <c r="AV134" s="15" t="s">
        <v>165</v>
      </c>
      <c r="AW134" s="15" t="s">
        <v>34</v>
      </c>
      <c r="AX134" s="15" t="s">
        <v>79</v>
      </c>
      <c r="AY134" s="232" t="s">
        <v>158</v>
      </c>
    </row>
    <row r="135" spans="1:65" s="12" customFormat="1" ht="25.9" customHeight="1">
      <c r="B135" s="165"/>
      <c r="C135" s="166"/>
      <c r="D135" s="167" t="s">
        <v>71</v>
      </c>
      <c r="E135" s="168" t="s">
        <v>788</v>
      </c>
      <c r="F135" s="168" t="s">
        <v>789</v>
      </c>
      <c r="G135" s="166"/>
      <c r="H135" s="166"/>
      <c r="I135" s="169"/>
      <c r="J135" s="170">
        <f>BK135</f>
        <v>0</v>
      </c>
      <c r="K135" s="166"/>
      <c r="L135" s="171"/>
      <c r="M135" s="172"/>
      <c r="N135" s="173"/>
      <c r="O135" s="173"/>
      <c r="P135" s="174">
        <f>SUM(P136:P145)</f>
        <v>0</v>
      </c>
      <c r="Q135" s="173"/>
      <c r="R135" s="174">
        <f>SUM(R136:R145)</f>
        <v>0</v>
      </c>
      <c r="S135" s="173"/>
      <c r="T135" s="175">
        <f>SUM(T136:T145)</f>
        <v>0</v>
      </c>
      <c r="AR135" s="176" t="s">
        <v>165</v>
      </c>
      <c r="AT135" s="177" t="s">
        <v>71</v>
      </c>
      <c r="AU135" s="177" t="s">
        <v>72</v>
      </c>
      <c r="AY135" s="176" t="s">
        <v>158</v>
      </c>
      <c r="BK135" s="178">
        <f>SUM(BK136:BK145)</f>
        <v>0</v>
      </c>
    </row>
    <row r="136" spans="1:65" s="2" customFormat="1" ht="24.25" customHeight="1">
      <c r="A136" s="37"/>
      <c r="B136" s="38"/>
      <c r="C136" s="181" t="s">
        <v>235</v>
      </c>
      <c r="D136" s="181" t="s">
        <v>160</v>
      </c>
      <c r="E136" s="182" t="s">
        <v>2306</v>
      </c>
      <c r="F136" s="183" t="s">
        <v>2307</v>
      </c>
      <c r="G136" s="184" t="s">
        <v>375</v>
      </c>
      <c r="H136" s="185">
        <v>40</v>
      </c>
      <c r="I136" s="186"/>
      <c r="J136" s="187">
        <f>ROUND(I136*H136,2)</f>
        <v>0</v>
      </c>
      <c r="K136" s="183" t="s">
        <v>805</v>
      </c>
      <c r="L136" s="42"/>
      <c r="M136" s="188" t="s">
        <v>19</v>
      </c>
      <c r="N136" s="189" t="s">
        <v>43</v>
      </c>
      <c r="O136" s="67"/>
      <c r="P136" s="190">
        <f>O136*H136</f>
        <v>0</v>
      </c>
      <c r="Q136" s="190">
        <v>0</v>
      </c>
      <c r="R136" s="190">
        <f>Q136*H136</f>
        <v>0</v>
      </c>
      <c r="S136" s="190">
        <v>0</v>
      </c>
      <c r="T136" s="191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92" t="s">
        <v>794</v>
      </c>
      <c r="AT136" s="192" t="s">
        <v>160</v>
      </c>
      <c r="AU136" s="192" t="s">
        <v>79</v>
      </c>
      <c r="AY136" s="20" t="s">
        <v>158</v>
      </c>
      <c r="BE136" s="193">
        <f>IF(N136="základní",J136,0)</f>
        <v>0</v>
      </c>
      <c r="BF136" s="193">
        <f>IF(N136="snížená",J136,0)</f>
        <v>0</v>
      </c>
      <c r="BG136" s="193">
        <f>IF(N136="zákl. přenesená",J136,0)</f>
        <v>0</v>
      </c>
      <c r="BH136" s="193">
        <f>IF(N136="sníž. přenesená",J136,0)</f>
        <v>0</v>
      </c>
      <c r="BI136" s="193">
        <f>IF(N136="nulová",J136,0)</f>
        <v>0</v>
      </c>
      <c r="BJ136" s="20" t="s">
        <v>79</v>
      </c>
      <c r="BK136" s="193">
        <f>ROUND(I136*H136,2)</f>
        <v>0</v>
      </c>
      <c r="BL136" s="20" t="s">
        <v>794</v>
      </c>
      <c r="BM136" s="192" t="s">
        <v>2344</v>
      </c>
    </row>
    <row r="137" spans="1:65" s="2" customFormat="1">
      <c r="A137" s="37"/>
      <c r="B137" s="38"/>
      <c r="C137" s="39"/>
      <c r="D137" s="194" t="s">
        <v>167</v>
      </c>
      <c r="E137" s="39"/>
      <c r="F137" s="195" t="s">
        <v>2307</v>
      </c>
      <c r="G137" s="39"/>
      <c r="H137" s="39"/>
      <c r="I137" s="196"/>
      <c r="J137" s="39"/>
      <c r="K137" s="39"/>
      <c r="L137" s="42"/>
      <c r="M137" s="197"/>
      <c r="N137" s="198"/>
      <c r="O137" s="67"/>
      <c r="P137" s="67"/>
      <c r="Q137" s="67"/>
      <c r="R137" s="67"/>
      <c r="S137" s="67"/>
      <c r="T137" s="68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20" t="s">
        <v>167</v>
      </c>
      <c r="AU137" s="20" t="s">
        <v>79</v>
      </c>
    </row>
    <row r="138" spans="1:65" s="2" customFormat="1" ht="24.25" customHeight="1">
      <c r="A138" s="37"/>
      <c r="B138" s="38"/>
      <c r="C138" s="181" t="s">
        <v>243</v>
      </c>
      <c r="D138" s="181" t="s">
        <v>160</v>
      </c>
      <c r="E138" s="182" t="s">
        <v>2311</v>
      </c>
      <c r="F138" s="183" t="s">
        <v>2312</v>
      </c>
      <c r="G138" s="184" t="s">
        <v>191</v>
      </c>
      <c r="H138" s="185">
        <v>74</v>
      </c>
      <c r="I138" s="186"/>
      <c r="J138" s="187">
        <f>ROUND(I138*H138,2)</f>
        <v>0</v>
      </c>
      <c r="K138" s="183" t="s">
        <v>805</v>
      </c>
      <c r="L138" s="42"/>
      <c r="M138" s="188" t="s">
        <v>19</v>
      </c>
      <c r="N138" s="189" t="s">
        <v>43</v>
      </c>
      <c r="O138" s="67"/>
      <c r="P138" s="190">
        <f>O138*H138</f>
        <v>0</v>
      </c>
      <c r="Q138" s="190">
        <v>0</v>
      </c>
      <c r="R138" s="190">
        <f>Q138*H138</f>
        <v>0</v>
      </c>
      <c r="S138" s="190">
        <v>0</v>
      </c>
      <c r="T138" s="191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92" t="s">
        <v>794</v>
      </c>
      <c r="AT138" s="192" t="s">
        <v>160</v>
      </c>
      <c r="AU138" s="192" t="s">
        <v>79</v>
      </c>
      <c r="AY138" s="20" t="s">
        <v>158</v>
      </c>
      <c r="BE138" s="193">
        <f>IF(N138="základní",J138,0)</f>
        <v>0</v>
      </c>
      <c r="BF138" s="193">
        <f>IF(N138="snížená",J138,0)</f>
        <v>0</v>
      </c>
      <c r="BG138" s="193">
        <f>IF(N138="zákl. přenesená",J138,0)</f>
        <v>0</v>
      </c>
      <c r="BH138" s="193">
        <f>IF(N138="sníž. přenesená",J138,0)</f>
        <v>0</v>
      </c>
      <c r="BI138" s="193">
        <f>IF(N138="nulová",J138,0)</f>
        <v>0</v>
      </c>
      <c r="BJ138" s="20" t="s">
        <v>79</v>
      </c>
      <c r="BK138" s="193">
        <f>ROUND(I138*H138,2)</f>
        <v>0</v>
      </c>
      <c r="BL138" s="20" t="s">
        <v>794</v>
      </c>
      <c r="BM138" s="192" t="s">
        <v>2345</v>
      </c>
    </row>
    <row r="139" spans="1:65" s="2" customFormat="1" ht="18">
      <c r="A139" s="37"/>
      <c r="B139" s="38"/>
      <c r="C139" s="39"/>
      <c r="D139" s="194" t="s">
        <v>167</v>
      </c>
      <c r="E139" s="39"/>
      <c r="F139" s="195" t="s">
        <v>2312</v>
      </c>
      <c r="G139" s="39"/>
      <c r="H139" s="39"/>
      <c r="I139" s="196"/>
      <c r="J139" s="39"/>
      <c r="K139" s="39"/>
      <c r="L139" s="42"/>
      <c r="M139" s="197"/>
      <c r="N139" s="198"/>
      <c r="O139" s="67"/>
      <c r="P139" s="67"/>
      <c r="Q139" s="67"/>
      <c r="R139" s="67"/>
      <c r="S139" s="67"/>
      <c r="T139" s="68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20" t="s">
        <v>167</v>
      </c>
      <c r="AU139" s="20" t="s">
        <v>79</v>
      </c>
    </row>
    <row r="140" spans="1:65" s="2" customFormat="1" ht="24.25" customHeight="1">
      <c r="A140" s="37"/>
      <c r="B140" s="38"/>
      <c r="C140" s="181" t="s">
        <v>8</v>
      </c>
      <c r="D140" s="181" t="s">
        <v>160</v>
      </c>
      <c r="E140" s="182" t="s">
        <v>2346</v>
      </c>
      <c r="F140" s="183" t="s">
        <v>2347</v>
      </c>
      <c r="G140" s="184" t="s">
        <v>375</v>
      </c>
      <c r="H140" s="185">
        <v>1</v>
      </c>
      <c r="I140" s="186"/>
      <c r="J140" s="187">
        <f>ROUND(I140*H140,2)</f>
        <v>0</v>
      </c>
      <c r="K140" s="183" t="s">
        <v>805</v>
      </c>
      <c r="L140" s="42"/>
      <c r="M140" s="188" t="s">
        <v>19</v>
      </c>
      <c r="N140" s="189" t="s">
        <v>43</v>
      </c>
      <c r="O140" s="67"/>
      <c r="P140" s="190">
        <f>O140*H140</f>
        <v>0</v>
      </c>
      <c r="Q140" s="190">
        <v>0</v>
      </c>
      <c r="R140" s="190">
        <f>Q140*H140</f>
        <v>0</v>
      </c>
      <c r="S140" s="190">
        <v>0</v>
      </c>
      <c r="T140" s="191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92" t="s">
        <v>794</v>
      </c>
      <c r="AT140" s="192" t="s">
        <v>160</v>
      </c>
      <c r="AU140" s="192" t="s">
        <v>79</v>
      </c>
      <c r="AY140" s="20" t="s">
        <v>158</v>
      </c>
      <c r="BE140" s="193">
        <f>IF(N140="základní",J140,0)</f>
        <v>0</v>
      </c>
      <c r="BF140" s="193">
        <f>IF(N140="snížená",J140,0)</f>
        <v>0</v>
      </c>
      <c r="BG140" s="193">
        <f>IF(N140="zákl. přenesená",J140,0)</f>
        <v>0</v>
      </c>
      <c r="BH140" s="193">
        <f>IF(N140="sníž. přenesená",J140,0)</f>
        <v>0</v>
      </c>
      <c r="BI140" s="193">
        <f>IF(N140="nulová",J140,0)</f>
        <v>0</v>
      </c>
      <c r="BJ140" s="20" t="s">
        <v>79</v>
      </c>
      <c r="BK140" s="193">
        <f>ROUND(I140*H140,2)</f>
        <v>0</v>
      </c>
      <c r="BL140" s="20" t="s">
        <v>794</v>
      </c>
      <c r="BM140" s="192" t="s">
        <v>2348</v>
      </c>
    </row>
    <row r="141" spans="1:65" s="2" customFormat="1">
      <c r="A141" s="37"/>
      <c r="B141" s="38"/>
      <c r="C141" s="39"/>
      <c r="D141" s="194" t="s">
        <v>167</v>
      </c>
      <c r="E141" s="39"/>
      <c r="F141" s="195" t="s">
        <v>2347</v>
      </c>
      <c r="G141" s="39"/>
      <c r="H141" s="39"/>
      <c r="I141" s="196"/>
      <c r="J141" s="39"/>
      <c r="K141" s="39"/>
      <c r="L141" s="42"/>
      <c r="M141" s="197"/>
      <c r="N141" s="198"/>
      <c r="O141" s="67"/>
      <c r="P141" s="67"/>
      <c r="Q141" s="67"/>
      <c r="R141" s="67"/>
      <c r="S141" s="67"/>
      <c r="T141" s="68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20" t="s">
        <v>167</v>
      </c>
      <c r="AU141" s="20" t="s">
        <v>79</v>
      </c>
    </row>
    <row r="142" spans="1:65" s="2" customFormat="1" ht="16.5" customHeight="1">
      <c r="A142" s="37"/>
      <c r="B142" s="38"/>
      <c r="C142" s="181" t="s">
        <v>256</v>
      </c>
      <c r="D142" s="181" t="s">
        <v>160</v>
      </c>
      <c r="E142" s="182" t="s">
        <v>2349</v>
      </c>
      <c r="F142" s="183" t="s">
        <v>2350</v>
      </c>
      <c r="G142" s="184" t="s">
        <v>191</v>
      </c>
      <c r="H142" s="185">
        <v>40</v>
      </c>
      <c r="I142" s="186"/>
      <c r="J142" s="187">
        <f>ROUND(I142*H142,2)</f>
        <v>0</v>
      </c>
      <c r="K142" s="183" t="s">
        <v>805</v>
      </c>
      <c r="L142" s="42"/>
      <c r="M142" s="188" t="s">
        <v>19</v>
      </c>
      <c r="N142" s="189" t="s">
        <v>43</v>
      </c>
      <c r="O142" s="67"/>
      <c r="P142" s="190">
        <f>O142*H142</f>
        <v>0</v>
      </c>
      <c r="Q142" s="190">
        <v>0</v>
      </c>
      <c r="R142" s="190">
        <f>Q142*H142</f>
        <v>0</v>
      </c>
      <c r="S142" s="190">
        <v>0</v>
      </c>
      <c r="T142" s="191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92" t="s">
        <v>794</v>
      </c>
      <c r="AT142" s="192" t="s">
        <v>160</v>
      </c>
      <c r="AU142" s="192" t="s">
        <v>79</v>
      </c>
      <c r="AY142" s="20" t="s">
        <v>158</v>
      </c>
      <c r="BE142" s="193">
        <f>IF(N142="základní",J142,0)</f>
        <v>0</v>
      </c>
      <c r="BF142" s="193">
        <f>IF(N142="snížená",J142,0)</f>
        <v>0</v>
      </c>
      <c r="BG142" s="193">
        <f>IF(N142="zákl. přenesená",J142,0)</f>
        <v>0</v>
      </c>
      <c r="BH142" s="193">
        <f>IF(N142="sníž. přenesená",J142,0)</f>
        <v>0</v>
      </c>
      <c r="BI142" s="193">
        <f>IF(N142="nulová",J142,0)</f>
        <v>0</v>
      </c>
      <c r="BJ142" s="20" t="s">
        <v>79</v>
      </c>
      <c r="BK142" s="193">
        <f>ROUND(I142*H142,2)</f>
        <v>0</v>
      </c>
      <c r="BL142" s="20" t="s">
        <v>794</v>
      </c>
      <c r="BM142" s="192" t="s">
        <v>2351</v>
      </c>
    </row>
    <row r="143" spans="1:65" s="2" customFormat="1">
      <c r="A143" s="37"/>
      <c r="B143" s="38"/>
      <c r="C143" s="39"/>
      <c r="D143" s="194" t="s">
        <v>167</v>
      </c>
      <c r="E143" s="39"/>
      <c r="F143" s="195" t="s">
        <v>2350</v>
      </c>
      <c r="G143" s="39"/>
      <c r="H143" s="39"/>
      <c r="I143" s="196"/>
      <c r="J143" s="39"/>
      <c r="K143" s="39"/>
      <c r="L143" s="42"/>
      <c r="M143" s="197"/>
      <c r="N143" s="198"/>
      <c r="O143" s="67"/>
      <c r="P143" s="67"/>
      <c r="Q143" s="67"/>
      <c r="R143" s="67"/>
      <c r="S143" s="67"/>
      <c r="T143" s="68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20" t="s">
        <v>167</v>
      </c>
      <c r="AU143" s="20" t="s">
        <v>79</v>
      </c>
    </row>
    <row r="144" spans="1:65" s="2" customFormat="1" ht="16.5" customHeight="1">
      <c r="A144" s="37"/>
      <c r="B144" s="38"/>
      <c r="C144" s="181" t="s">
        <v>264</v>
      </c>
      <c r="D144" s="181" t="s">
        <v>160</v>
      </c>
      <c r="E144" s="182" t="s">
        <v>2352</v>
      </c>
      <c r="F144" s="183" t="s">
        <v>2353</v>
      </c>
      <c r="G144" s="184" t="s">
        <v>191</v>
      </c>
      <c r="H144" s="185">
        <v>74</v>
      </c>
      <c r="I144" s="186"/>
      <c r="J144" s="187">
        <f>ROUND(I144*H144,2)</f>
        <v>0</v>
      </c>
      <c r="K144" s="183" t="s">
        <v>805</v>
      </c>
      <c r="L144" s="42"/>
      <c r="M144" s="188" t="s">
        <v>19</v>
      </c>
      <c r="N144" s="189" t="s">
        <v>43</v>
      </c>
      <c r="O144" s="67"/>
      <c r="P144" s="190">
        <f>O144*H144</f>
        <v>0</v>
      </c>
      <c r="Q144" s="190">
        <v>0</v>
      </c>
      <c r="R144" s="190">
        <f>Q144*H144</f>
        <v>0</v>
      </c>
      <c r="S144" s="190">
        <v>0</v>
      </c>
      <c r="T144" s="191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92" t="s">
        <v>794</v>
      </c>
      <c r="AT144" s="192" t="s">
        <v>160</v>
      </c>
      <c r="AU144" s="192" t="s">
        <v>79</v>
      </c>
      <c r="AY144" s="20" t="s">
        <v>158</v>
      </c>
      <c r="BE144" s="193">
        <f>IF(N144="základní",J144,0)</f>
        <v>0</v>
      </c>
      <c r="BF144" s="193">
        <f>IF(N144="snížená",J144,0)</f>
        <v>0</v>
      </c>
      <c r="BG144" s="193">
        <f>IF(N144="zákl. přenesená",J144,0)</f>
        <v>0</v>
      </c>
      <c r="BH144" s="193">
        <f>IF(N144="sníž. přenesená",J144,0)</f>
        <v>0</v>
      </c>
      <c r="BI144" s="193">
        <f>IF(N144="nulová",J144,0)</f>
        <v>0</v>
      </c>
      <c r="BJ144" s="20" t="s">
        <v>79</v>
      </c>
      <c r="BK144" s="193">
        <f>ROUND(I144*H144,2)</f>
        <v>0</v>
      </c>
      <c r="BL144" s="20" t="s">
        <v>794</v>
      </c>
      <c r="BM144" s="192" t="s">
        <v>2354</v>
      </c>
    </row>
    <row r="145" spans="1:47" s="2" customFormat="1">
      <c r="A145" s="37"/>
      <c r="B145" s="38"/>
      <c r="C145" s="39"/>
      <c r="D145" s="194" t="s">
        <v>167</v>
      </c>
      <c r="E145" s="39"/>
      <c r="F145" s="195" t="s">
        <v>2353</v>
      </c>
      <c r="G145" s="39"/>
      <c r="H145" s="39"/>
      <c r="I145" s="196"/>
      <c r="J145" s="39"/>
      <c r="K145" s="39"/>
      <c r="L145" s="42"/>
      <c r="M145" s="247"/>
      <c r="N145" s="248"/>
      <c r="O145" s="249"/>
      <c r="P145" s="249"/>
      <c r="Q145" s="249"/>
      <c r="R145" s="249"/>
      <c r="S145" s="249"/>
      <c r="T145" s="250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20" t="s">
        <v>167</v>
      </c>
      <c r="AU145" s="20" t="s">
        <v>79</v>
      </c>
    </row>
    <row r="146" spans="1:47" s="2" customFormat="1" ht="7" customHeight="1">
      <c r="A146" s="37"/>
      <c r="B146" s="50"/>
      <c r="C146" s="51"/>
      <c r="D146" s="51"/>
      <c r="E146" s="51"/>
      <c r="F146" s="51"/>
      <c r="G146" s="51"/>
      <c r="H146" s="51"/>
      <c r="I146" s="51"/>
      <c r="J146" s="51"/>
      <c r="K146" s="51"/>
      <c r="L146" s="42"/>
      <c r="M146" s="37"/>
      <c r="O146" s="37"/>
      <c r="P146" s="37"/>
      <c r="Q146" s="37"/>
      <c r="R146" s="37"/>
      <c r="S146" s="37"/>
      <c r="T146" s="37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</row>
  </sheetData>
  <sheetProtection algorithmName="SHA-512" hashValue="mjcJNR/+hkY6Y0A+HPBpHno2Vwa3O/SQA1SFQAwfFp3RMmYULuYsYYQv0Df71SKxngKHxdXnI0xCmrwxoWg7LQ==" saltValue="owVvPznFXJCTjeLw5bzWFvgLCNDCgQxCiqoX2LL3bKvagEGXQ+BBqUnN4vdEXBWppj7q9SQVuUq0XCcenG4DNg==" spinCount="100000" sheet="1" objects="1" scenarios="1" formatColumns="0" formatRows="0" autoFilter="0"/>
  <autoFilter ref="C90:K145" xr:uid="{00000000-0009-0000-0000-000008000000}"/>
  <mergeCells count="12">
    <mergeCell ref="E83:H83"/>
    <mergeCell ref="L2:V2"/>
    <mergeCell ref="E50:H50"/>
    <mergeCell ref="E52:H52"/>
    <mergeCell ref="E54:H54"/>
    <mergeCell ref="E79:H79"/>
    <mergeCell ref="E81:H8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23</vt:i4>
      </vt:variant>
    </vt:vector>
  </HeadingPairs>
  <TitlesOfParts>
    <vt:vector size="35" baseType="lpstr">
      <vt:lpstr>Rekapitulace stavby</vt:lpstr>
      <vt:lpstr>SO 01.1 - Propustek v km ...</vt:lpstr>
      <vt:lpstr>SO 01.2 - Propustek v km ...</vt:lpstr>
      <vt:lpstr>SO 02.1 - Propustek v km ...</vt:lpstr>
      <vt:lpstr>SO 02.2 - Propustek v km ...</vt:lpstr>
      <vt:lpstr>SO 03.1 - Most v km 110,6...</vt:lpstr>
      <vt:lpstr>SO 03.2 - Most v km 110,6...</vt:lpstr>
      <vt:lpstr>SO 03.3 - Most v km 110,6...</vt:lpstr>
      <vt:lpstr>SO 03.4 - Most v km 110,6...</vt:lpstr>
      <vt:lpstr>SO 03.5 - Most v km 110,6...</vt:lpstr>
      <vt:lpstr>VRN - Vedlejší rozpočtové...</vt:lpstr>
      <vt:lpstr>Pokyny pro vyplnění</vt:lpstr>
      <vt:lpstr>'Rekapitulace stavby'!Názvy_tisku</vt:lpstr>
      <vt:lpstr>'SO 01.1 - Propustek v km ...'!Názvy_tisku</vt:lpstr>
      <vt:lpstr>'SO 01.2 - Propustek v km ...'!Názvy_tisku</vt:lpstr>
      <vt:lpstr>'SO 02.1 - Propustek v km ...'!Názvy_tisku</vt:lpstr>
      <vt:lpstr>'SO 02.2 - Propustek v km ...'!Názvy_tisku</vt:lpstr>
      <vt:lpstr>'SO 03.1 - Most v km 110,6...'!Názvy_tisku</vt:lpstr>
      <vt:lpstr>'SO 03.2 - Most v km 110,6...'!Názvy_tisku</vt:lpstr>
      <vt:lpstr>'SO 03.3 - Most v km 110,6...'!Názvy_tisku</vt:lpstr>
      <vt:lpstr>'SO 03.4 - Most v km 110,6...'!Názvy_tisku</vt:lpstr>
      <vt:lpstr>'SO 03.5 - Most v km 110,6...'!Názvy_tisku</vt:lpstr>
      <vt:lpstr>'VRN - Vedlejší rozpočtové...'!Názvy_tisku</vt:lpstr>
      <vt:lpstr>'Pokyny pro vyplnění'!Oblast_tisku</vt:lpstr>
      <vt:lpstr>'Rekapitulace stavby'!Oblast_tisku</vt:lpstr>
      <vt:lpstr>'SO 01.1 - Propustek v km ...'!Oblast_tisku</vt:lpstr>
      <vt:lpstr>'SO 01.2 - Propustek v km ...'!Oblast_tisku</vt:lpstr>
      <vt:lpstr>'SO 02.1 - Propustek v km ...'!Oblast_tisku</vt:lpstr>
      <vt:lpstr>'SO 02.2 - Propustek v km ...'!Oblast_tisku</vt:lpstr>
      <vt:lpstr>'SO 03.1 - Most v km 110,6...'!Oblast_tisku</vt:lpstr>
      <vt:lpstr>'SO 03.2 - Most v km 110,6...'!Oblast_tisku</vt:lpstr>
      <vt:lpstr>'SO 03.3 - Most v km 110,6...'!Oblast_tisku</vt:lpstr>
      <vt:lpstr>'SO 03.4 - Most v km 110,6...'!Oblast_tisku</vt:lpstr>
      <vt:lpstr>'SO 03.5 - Most v km 110,6...'!Oblast_tisku</vt:lpstr>
      <vt:lpstr>'VRN - Vedlejší rozpočtové...'!Oblast_tisku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Vaněk Libor</dc:creator>
  <cp:lastModifiedBy>Duda Vlastimil, Ing.</cp:lastModifiedBy>
  <dcterms:created xsi:type="dcterms:W3CDTF">2024-03-12T09:43:36Z</dcterms:created>
  <dcterms:modified xsi:type="dcterms:W3CDTF">2024-03-12T14:02:42Z</dcterms:modified>
</cp:coreProperties>
</file>